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0730" windowHeight="11760" tabRatio="807" firstSheet="2" activeTab="4"/>
  </bookViews>
  <sheets>
    <sheet name="XXXXXX" sheetId="67" state="veryHidden" r:id="rId1"/>
    <sheet name="000000" sheetId="90" state="veryHidden" r:id="rId2"/>
    <sheet name="★記入例★" sheetId="242" r:id="rId3"/>
    <sheet name="確認ｼｰﾄ(工期6か月まで)" sheetId="243" r:id="rId4"/>
    <sheet name="確認ｼｰﾄ(工期12か月まで)" sheetId="244" r:id="rId5"/>
    <sheet name="祝日一覧" sheetId="239" r:id="rId6"/>
  </sheets>
  <definedNames>
    <definedName name="_xlnm.Print_Area" localSheetId="2">★記入例★!$B$2:$BS$48</definedName>
    <definedName name="_xlnm.Print_Area" localSheetId="4">'確認ｼｰﾄ(工期12か月まで)'!$B$2:$BS$90</definedName>
    <definedName name="_xlnm.Print_Area" localSheetId="3">'確認ｼｰﾄ(工期6か月まで)'!$B$2:$BS$48</definedName>
    <definedName name="祝日" localSheetId="2">#REF!</definedName>
    <definedName name="祝日" localSheetId="4">#REF!</definedName>
    <definedName name="祝日" localSheetId="3">#REF!</definedName>
    <definedName name="祝日" localSheetId="5">祝日一覧!$B$3:$B$38</definedName>
    <definedName name="祝日">#REF!</definedName>
  </definedNames>
  <calcPr calcId="145621"/>
</workbook>
</file>

<file path=xl/calcChain.xml><?xml version="1.0" encoding="utf-8"?>
<calcChain xmlns="http://schemas.openxmlformats.org/spreadsheetml/2006/main">
  <c r="BN81" i="244" l="1"/>
  <c r="BN80" i="244"/>
  <c r="BN69" i="244"/>
  <c r="BN68" i="244"/>
  <c r="BN57" i="244"/>
  <c r="BN56" i="244"/>
  <c r="BN36" i="244"/>
  <c r="BN35" i="244"/>
  <c r="BN24" i="244"/>
  <c r="BN23" i="244"/>
  <c r="BN12" i="244"/>
  <c r="BN11" i="244"/>
  <c r="BN36" i="243"/>
  <c r="BN35" i="243"/>
  <c r="BN24" i="243"/>
  <c r="BN23" i="243"/>
  <c r="BN12" i="243"/>
  <c r="BN11" i="243"/>
  <c r="D48" i="244"/>
  <c r="AM25" i="244"/>
  <c r="AS25" i="244"/>
  <c r="AY25" i="244"/>
  <c r="BK25" i="244"/>
  <c r="BA48" i="244" l="1"/>
  <c r="AP48" i="244" l="1"/>
  <c r="AE48" i="244"/>
  <c r="AM82" i="244"/>
  <c r="AI74" i="244"/>
  <c r="D74" i="244"/>
  <c r="AI62" i="244"/>
  <c r="D62" i="244"/>
  <c r="AI50" i="244"/>
  <c r="AI73" i="244"/>
  <c r="D73" i="244"/>
  <c r="H82" i="244" s="1"/>
  <c r="AI61" i="244"/>
  <c r="AM70" i="244" s="1"/>
  <c r="D61" i="244"/>
  <c r="AI49" i="244"/>
  <c r="AM58" i="244" s="1"/>
  <c r="D49" i="244"/>
  <c r="D50" i="244"/>
  <c r="AI29" i="244"/>
  <c r="H58" i="244" l="1"/>
  <c r="H70" i="244"/>
  <c r="AI28" i="244"/>
  <c r="AM37" i="244" s="1"/>
  <c r="AM86" i="244"/>
  <c r="BC83" i="244"/>
  <c r="X83" i="244"/>
  <c r="BK82" i="244"/>
  <c r="AM83" i="244" s="1"/>
  <c r="BA82" i="244"/>
  <c r="AS82" i="244"/>
  <c r="AF82" i="244"/>
  <c r="H83" i="244" s="1"/>
  <c r="V82" i="244"/>
  <c r="N82" i="244"/>
  <c r="AJ74" i="244"/>
  <c r="E74" i="244"/>
  <c r="F74" i="244" s="1"/>
  <c r="T82" i="244"/>
  <c r="J83" i="244" s="1"/>
  <c r="BC71" i="244"/>
  <c r="X71" i="244"/>
  <c r="BK70" i="244"/>
  <c r="BA71" i="244" s="1"/>
  <c r="BE71" i="244" s="1"/>
  <c r="BH71" i="244" s="1"/>
  <c r="BA70" i="244"/>
  <c r="AS70" i="244"/>
  <c r="AF70" i="244"/>
  <c r="V71" i="244" s="1"/>
  <c r="V70" i="244"/>
  <c r="N70" i="244"/>
  <c r="B69" i="244"/>
  <c r="B81" i="244" s="1"/>
  <c r="B68" i="244"/>
  <c r="B80" i="244" s="1"/>
  <c r="E62" i="244"/>
  <c r="F62" i="244" s="1"/>
  <c r="D63" i="244"/>
  <c r="BC59" i="244"/>
  <c r="X59" i="244"/>
  <c r="BK58" i="244"/>
  <c r="AM59" i="244" s="1"/>
  <c r="BA58" i="244"/>
  <c r="AS58" i="244"/>
  <c r="AF58" i="244"/>
  <c r="V59" i="244" s="1"/>
  <c r="N58" i="244"/>
  <c r="AJ50" i="244"/>
  <c r="AJ51" i="244" s="1"/>
  <c r="E50" i="244"/>
  <c r="E51" i="244" s="1"/>
  <c r="D51" i="244"/>
  <c r="BC38" i="244"/>
  <c r="X38" i="244"/>
  <c r="BK37" i="244"/>
  <c r="AM38" i="244" s="1"/>
  <c r="BA37" i="244"/>
  <c r="AS37" i="244"/>
  <c r="AF37" i="244"/>
  <c r="H38" i="244" s="1"/>
  <c r="V37" i="244"/>
  <c r="N37" i="244"/>
  <c r="AJ29" i="244"/>
  <c r="D29" i="244"/>
  <c r="E29" i="244" s="1"/>
  <c r="D28" i="244"/>
  <c r="BC26" i="244"/>
  <c r="X26" i="244"/>
  <c r="AM26" i="244"/>
  <c r="AQ26" i="244" s="1"/>
  <c r="BA25" i="244"/>
  <c r="AF25" i="244"/>
  <c r="V26" i="244" s="1"/>
  <c r="V25" i="244"/>
  <c r="N25" i="244"/>
  <c r="B24" i="244"/>
  <c r="B36" i="244" s="1"/>
  <c r="B23" i="244"/>
  <c r="B35" i="244" s="1"/>
  <c r="AI17" i="244"/>
  <c r="AJ17" i="244" s="1"/>
  <c r="D17" i="244"/>
  <c r="E17" i="244" s="1"/>
  <c r="AI16" i="244"/>
  <c r="D16" i="244"/>
  <c r="BC14" i="244"/>
  <c r="X14" i="244"/>
  <c r="Z14" i="244" s="1"/>
  <c r="AC14" i="244" s="1"/>
  <c r="H14" i="244"/>
  <c r="BK13" i="244"/>
  <c r="BA14" i="244" s="1"/>
  <c r="BE14" i="244" s="1"/>
  <c r="BH14" i="244" s="1"/>
  <c r="BA13" i="244"/>
  <c r="AS13" i="244"/>
  <c r="AF13" i="244"/>
  <c r="V14" i="244" s="1"/>
  <c r="N13" i="244"/>
  <c r="H13" i="244"/>
  <c r="AI5" i="244"/>
  <c r="AI6" i="244" s="1"/>
  <c r="D5" i="244"/>
  <c r="AI4" i="244"/>
  <c r="AM13" i="244" s="1"/>
  <c r="D4" i="244"/>
  <c r="AM14" i="244" l="1"/>
  <c r="AY13" i="244"/>
  <c r="AO14" i="244" s="1"/>
  <c r="H25" i="244"/>
  <c r="T25" i="244" s="1"/>
  <c r="J26" i="244" s="1"/>
  <c r="E63" i="244"/>
  <c r="D75" i="244"/>
  <c r="AT86" i="244"/>
  <c r="AF86" i="244" s="1"/>
  <c r="AM88" i="244" s="1"/>
  <c r="BA59" i="244"/>
  <c r="BE59" i="244" s="1"/>
  <c r="BH59" i="244" s="1"/>
  <c r="H26" i="244"/>
  <c r="AF87" i="244"/>
  <c r="AF88" i="244" s="1"/>
  <c r="D30" i="244"/>
  <c r="E18" i="244"/>
  <c r="F17" i="244"/>
  <c r="G17" i="244" s="1"/>
  <c r="Z59" i="244"/>
  <c r="AC59" i="244" s="1"/>
  <c r="AY37" i="244"/>
  <c r="AO38" i="244" s="1"/>
  <c r="AQ38" i="244" s="1"/>
  <c r="T70" i="244"/>
  <c r="J71" i="244" s="1"/>
  <c r="BA26" i="244"/>
  <c r="BE26" i="244" s="1"/>
  <c r="BH26" i="244" s="1"/>
  <c r="D18" i="244"/>
  <c r="Z26" i="244"/>
  <c r="AC26" i="244" s="1"/>
  <c r="T58" i="244"/>
  <c r="J59" i="244" s="1"/>
  <c r="AI18" i="244"/>
  <c r="AO26" i="244"/>
  <c r="H37" i="244"/>
  <c r="T37" i="244" s="1"/>
  <c r="J38" i="244" s="1"/>
  <c r="L38" i="244" s="1"/>
  <c r="O38" i="244" s="1"/>
  <c r="Z71" i="244"/>
  <c r="AC71" i="244" s="1"/>
  <c r="AY82" i="244"/>
  <c r="AO83" i="244" s="1"/>
  <c r="AQ83" i="244" s="1"/>
  <c r="AY58" i="244"/>
  <c r="AO59" i="244" s="1"/>
  <c r="AQ59" i="244" s="1"/>
  <c r="AT59" i="244" s="1"/>
  <c r="F29" i="244"/>
  <c r="G29" i="244" s="1"/>
  <c r="E30" i="244"/>
  <c r="AJ5" i="244"/>
  <c r="AJ6" i="244" s="1"/>
  <c r="T13" i="244"/>
  <c r="J14" i="244" s="1"/>
  <c r="L14" i="244" s="1"/>
  <c r="L83" i="244"/>
  <c r="O83" i="244" s="1"/>
  <c r="AY70" i="244"/>
  <c r="AO71" i="244" s="1"/>
  <c r="F63" i="244"/>
  <c r="G62" i="244"/>
  <c r="G74" i="244"/>
  <c r="F75" i="244"/>
  <c r="AK74" i="244"/>
  <c r="AJ75" i="244"/>
  <c r="F50" i="244"/>
  <c r="AK50" i="244"/>
  <c r="AJ62" i="244"/>
  <c r="AI63" i="244"/>
  <c r="AI51" i="244"/>
  <c r="H71" i="244"/>
  <c r="AM71" i="244"/>
  <c r="AI75" i="244"/>
  <c r="H59" i="244"/>
  <c r="V83" i="244"/>
  <c r="Z83" i="244" s="1"/>
  <c r="AC83" i="244" s="1"/>
  <c r="E75" i="244"/>
  <c r="BA83" i="244"/>
  <c r="BE83" i="244" s="1"/>
  <c r="BH83" i="244" s="1"/>
  <c r="AQ14" i="244"/>
  <c r="F18" i="244"/>
  <c r="AK17" i="244"/>
  <c r="AJ18" i="244"/>
  <c r="E5" i="244"/>
  <c r="D6" i="244"/>
  <c r="AK29" i="244"/>
  <c r="AJ30" i="244"/>
  <c r="AI30" i="244"/>
  <c r="V38" i="244"/>
  <c r="Z38" i="244" s="1"/>
  <c r="AC38" i="244" s="1"/>
  <c r="BA38" i="244"/>
  <c r="BE38" i="244" s="1"/>
  <c r="BH38" i="244" s="1"/>
  <c r="AM41" i="243"/>
  <c r="BC38" i="243"/>
  <c r="X38" i="243"/>
  <c r="BK37" i="243"/>
  <c r="AM38" i="243" s="1"/>
  <c r="BA37" i="243"/>
  <c r="AS37" i="243"/>
  <c r="AF37" i="243"/>
  <c r="H38" i="243" s="1"/>
  <c r="V37" i="243"/>
  <c r="N37" i="243"/>
  <c r="B36" i="243"/>
  <c r="AI29" i="243"/>
  <c r="D29" i="243"/>
  <c r="E29" i="243" s="1"/>
  <c r="AI28" i="243"/>
  <c r="AM37" i="243" s="1"/>
  <c r="AY37" i="243" s="1"/>
  <c r="AO38" i="243" s="1"/>
  <c r="D28" i="243"/>
  <c r="H37" i="243" s="1"/>
  <c r="BC26" i="243"/>
  <c r="X26" i="243"/>
  <c r="BK25" i="243"/>
  <c r="BA26" i="243" s="1"/>
  <c r="BA25" i="243"/>
  <c r="AS25" i="243"/>
  <c r="AF25" i="243"/>
  <c r="V25" i="243"/>
  <c r="N25" i="243"/>
  <c r="B24" i="243"/>
  <c r="B23" i="243"/>
  <c r="B35" i="243" s="1"/>
  <c r="AI17" i="243"/>
  <c r="AJ17" i="243" s="1"/>
  <c r="D17" i="243"/>
  <c r="D18" i="243" s="1"/>
  <c r="AI16" i="243"/>
  <c r="AM25" i="243" s="1"/>
  <c r="AY25" i="243" s="1"/>
  <c r="AO26" i="243" s="1"/>
  <c r="D16" i="243"/>
  <c r="H25" i="243" s="1"/>
  <c r="T25" i="243" s="1"/>
  <c r="J26" i="243" s="1"/>
  <c r="BC14" i="243"/>
  <c r="X14" i="243"/>
  <c r="BK13" i="243"/>
  <c r="BA14" i="243" s="1"/>
  <c r="BA13" i="243"/>
  <c r="AS13" i="243"/>
  <c r="AF13" i="243"/>
  <c r="V14" i="243" s="1"/>
  <c r="N13" i="243"/>
  <c r="H13" i="243"/>
  <c r="AI5" i="243"/>
  <c r="AI6" i="243" s="1"/>
  <c r="D5" i="243"/>
  <c r="D6" i="243" s="1"/>
  <c r="AI4" i="243"/>
  <c r="AM13" i="243" s="1"/>
  <c r="AY13" i="243" s="1"/>
  <c r="AO14" i="243" s="1"/>
  <c r="D4" i="243"/>
  <c r="L26" i="244" l="1"/>
  <c r="L59" i="244"/>
  <c r="AF59" i="244" s="1"/>
  <c r="L71" i="244"/>
  <c r="O71" i="244" s="1"/>
  <c r="BK59" i="244"/>
  <c r="AT26" i="244"/>
  <c r="BK26" i="244"/>
  <c r="AK5" i="244"/>
  <c r="AL5" i="244" s="1"/>
  <c r="AT88" i="244"/>
  <c r="BA88" i="244" s="1"/>
  <c r="F30" i="244"/>
  <c r="AQ71" i="244"/>
  <c r="BK71" i="244" s="1"/>
  <c r="H62" i="244"/>
  <c r="G63" i="244"/>
  <c r="BK83" i="244"/>
  <c r="AT83" i="244"/>
  <c r="AJ63" i="244"/>
  <c r="AK62" i="244"/>
  <c r="O59" i="244"/>
  <c r="AK51" i="244"/>
  <c r="AL50" i="244"/>
  <c r="F51" i="244"/>
  <c r="G50" i="244"/>
  <c r="AF83" i="244"/>
  <c r="AL74" i="244"/>
  <c r="AK75" i="244"/>
  <c r="G75" i="244"/>
  <c r="H74" i="244"/>
  <c r="AF38" i="244"/>
  <c r="BK38" i="244"/>
  <c r="AT38" i="244"/>
  <c r="G18" i="244"/>
  <c r="H17" i="244"/>
  <c r="G30" i="244"/>
  <c r="H29" i="244"/>
  <c r="F5" i="244"/>
  <c r="E6" i="244"/>
  <c r="O26" i="244"/>
  <c r="AF26" i="244"/>
  <c r="AT14" i="244"/>
  <c r="BK14" i="244"/>
  <c r="AL29" i="244"/>
  <c r="AK30" i="244"/>
  <c r="O14" i="244"/>
  <c r="AF14" i="244"/>
  <c r="AK18" i="244"/>
  <c r="AL17" i="244"/>
  <c r="AI18" i="243"/>
  <c r="BA38" i="243"/>
  <c r="BE38" i="243" s="1"/>
  <c r="BH38" i="243" s="1"/>
  <c r="AT41" i="243"/>
  <c r="T37" i="243"/>
  <c r="J38" i="243" s="1"/>
  <c r="L38" i="243" s="1"/>
  <c r="AM26" i="243"/>
  <c r="AQ26" i="243"/>
  <c r="AT26" i="243" s="1"/>
  <c r="BE26" i="243"/>
  <c r="BH26" i="243" s="1"/>
  <c r="BE14" i="243"/>
  <c r="BH14" i="243" s="1"/>
  <c r="Z14" i="243"/>
  <c r="AC14" i="243" s="1"/>
  <c r="AM14" i="243"/>
  <c r="AQ14" i="243" s="1"/>
  <c r="T13" i="243"/>
  <c r="J14" i="243" s="1"/>
  <c r="F29" i="243"/>
  <c r="G29" i="243" s="1"/>
  <c r="E30" i="243"/>
  <c r="E17" i="243"/>
  <c r="D30" i="243"/>
  <c r="AK17" i="243"/>
  <c r="AJ18" i="243"/>
  <c r="E5" i="243"/>
  <c r="V26" i="243"/>
  <c r="Z26" i="243" s="1"/>
  <c r="AC26" i="243" s="1"/>
  <c r="H26" i="243"/>
  <c r="L26" i="243" s="1"/>
  <c r="AJ29" i="243"/>
  <c r="AI30" i="243"/>
  <c r="AQ38" i="243"/>
  <c r="AJ5" i="243"/>
  <c r="AF42" i="243"/>
  <c r="AF43" i="243" s="1"/>
  <c r="H14" i="243"/>
  <c r="L14" i="243" s="1"/>
  <c r="V38" i="243"/>
  <c r="Z38" i="243" s="1"/>
  <c r="AC38" i="243" s="1"/>
  <c r="BK38" i="242"/>
  <c r="AF41" i="243" l="1"/>
  <c r="AM43" i="243" s="1"/>
  <c r="AT43" i="243" s="1"/>
  <c r="BA43" i="243" s="1"/>
  <c r="AF71" i="244"/>
  <c r="AT71" i="244"/>
  <c r="AK6" i="244"/>
  <c r="AL62" i="244"/>
  <c r="AK63" i="244"/>
  <c r="H75" i="244"/>
  <c r="I74" i="244"/>
  <c r="H50" i="244"/>
  <c r="G51" i="244"/>
  <c r="AL51" i="244"/>
  <c r="AM50" i="244"/>
  <c r="AM74" i="244"/>
  <c r="AL75" i="244"/>
  <c r="I62" i="244"/>
  <c r="H63" i="244"/>
  <c r="I17" i="244"/>
  <c r="H18" i="244"/>
  <c r="G5" i="244"/>
  <c r="F6" i="244"/>
  <c r="AM5" i="244"/>
  <c r="AL6" i="244"/>
  <c r="AL18" i="244"/>
  <c r="AM17" i="244"/>
  <c r="AM29" i="244"/>
  <c r="AL30" i="244"/>
  <c r="H30" i="244"/>
  <c r="I29" i="244"/>
  <c r="BK26" i="243"/>
  <c r="F30" i="243"/>
  <c r="F17" i="243"/>
  <c r="E18" i="243"/>
  <c r="AJ6" i="243"/>
  <c r="AK5" i="243"/>
  <c r="AK29" i="243"/>
  <c r="AJ30" i="243"/>
  <c r="AF26" i="243"/>
  <c r="O26" i="243"/>
  <c r="AT14" i="243"/>
  <c r="BK14" i="243"/>
  <c r="E6" i="243"/>
  <c r="F5" i="243"/>
  <c r="O14" i="243"/>
  <c r="AF14" i="243"/>
  <c r="G30" i="243"/>
  <c r="H29" i="243"/>
  <c r="AK18" i="243"/>
  <c r="AL17" i="243"/>
  <c r="BK38" i="243"/>
  <c r="AT38" i="243"/>
  <c r="AF38" i="243"/>
  <c r="O38" i="243"/>
  <c r="AI29" i="242"/>
  <c r="AM51" i="244" l="1"/>
  <c r="AN50" i="244"/>
  <c r="J62" i="244"/>
  <c r="I63" i="244"/>
  <c r="I50" i="244"/>
  <c r="H51" i="244"/>
  <c r="I75" i="244"/>
  <c r="J74" i="244"/>
  <c r="AM75" i="244"/>
  <c r="AN74" i="244"/>
  <c r="AL63" i="244"/>
  <c r="AM62" i="244"/>
  <c r="AM6" i="244"/>
  <c r="AN5" i="244"/>
  <c r="G6" i="244"/>
  <c r="H5" i="244"/>
  <c r="AM18" i="244"/>
  <c r="AN17" i="244"/>
  <c r="I30" i="244"/>
  <c r="J29" i="244"/>
  <c r="AM30" i="244"/>
  <c r="AN29" i="244"/>
  <c r="J17" i="244"/>
  <c r="I18" i="244"/>
  <c r="F18" i="243"/>
  <c r="G17" i="243"/>
  <c r="H30" i="243"/>
  <c r="I29" i="243"/>
  <c r="G5" i="243"/>
  <c r="F6" i="243"/>
  <c r="AL29" i="243"/>
  <c r="AK30" i="243"/>
  <c r="AL18" i="243"/>
  <c r="AM17" i="243"/>
  <c r="AK6" i="243"/>
  <c r="AL5" i="243"/>
  <c r="D4" i="242"/>
  <c r="K74" i="244" l="1"/>
  <c r="J75" i="244"/>
  <c r="J50" i="244"/>
  <c r="I51" i="244"/>
  <c r="AN62" i="244"/>
  <c r="AM63" i="244"/>
  <c r="J63" i="244"/>
  <c r="K62" i="244"/>
  <c r="AN75" i="244"/>
  <c r="AO74" i="244"/>
  <c r="AO50" i="244"/>
  <c r="AN51" i="244"/>
  <c r="K29" i="244"/>
  <c r="J30" i="244"/>
  <c r="AO17" i="244"/>
  <c r="AN18" i="244"/>
  <c r="H6" i="244"/>
  <c r="I5" i="244"/>
  <c r="K17" i="244"/>
  <c r="J18" i="244"/>
  <c r="AN30" i="244"/>
  <c r="AO29" i="244"/>
  <c r="AN6" i="244"/>
  <c r="AO5" i="244"/>
  <c r="G18" i="243"/>
  <c r="H17" i="243"/>
  <c r="AM29" i="243"/>
  <c r="AL30" i="243"/>
  <c r="H5" i="243"/>
  <c r="G6" i="243"/>
  <c r="AM5" i="243"/>
  <c r="AL6" i="243"/>
  <c r="AM18" i="243"/>
  <c r="AN17" i="243"/>
  <c r="I30" i="243"/>
  <c r="J29" i="243"/>
  <c r="H37" i="242"/>
  <c r="BC14" i="242"/>
  <c r="X14" i="242"/>
  <c r="V14" i="242"/>
  <c r="J14" i="242"/>
  <c r="H14" i="242"/>
  <c r="BC38" i="242"/>
  <c r="BA38" i="242"/>
  <c r="V38" i="242"/>
  <c r="X38" i="242"/>
  <c r="BC26" i="242"/>
  <c r="X26" i="242"/>
  <c r="V26" i="242"/>
  <c r="BA37" i="242"/>
  <c r="V37" i="242"/>
  <c r="BA25" i="242"/>
  <c r="V25" i="242"/>
  <c r="BA13" i="242"/>
  <c r="L74" i="244" l="1"/>
  <c r="K75" i="244"/>
  <c r="L62" i="244"/>
  <c r="K63" i="244"/>
  <c r="AO62" i="244"/>
  <c r="AN63" i="244"/>
  <c r="AP50" i="244"/>
  <c r="AO51" i="244"/>
  <c r="K50" i="244"/>
  <c r="J51" i="244"/>
  <c r="AO75" i="244"/>
  <c r="AP74" i="244"/>
  <c r="L17" i="244"/>
  <c r="K18" i="244"/>
  <c r="I6" i="244"/>
  <c r="J5" i="244"/>
  <c r="AP17" i="244"/>
  <c r="AO18" i="244"/>
  <c r="AO6" i="244"/>
  <c r="AP5" i="244"/>
  <c r="AO30" i="244"/>
  <c r="AP29" i="244"/>
  <c r="L29" i="244"/>
  <c r="K30" i="244"/>
  <c r="H18" i="243"/>
  <c r="I17" i="243"/>
  <c r="AN5" i="243"/>
  <c r="AM6" i="243"/>
  <c r="J30" i="243"/>
  <c r="K29" i="243"/>
  <c r="I5" i="243"/>
  <c r="H6" i="243"/>
  <c r="AN18" i="243"/>
  <c r="AO17" i="243"/>
  <c r="AM30" i="243"/>
  <c r="AN29" i="243"/>
  <c r="AM13" i="242"/>
  <c r="AY13" i="242" s="1"/>
  <c r="AO14" i="242" s="1"/>
  <c r="H25" i="242"/>
  <c r="T25" i="242" s="1"/>
  <c r="J26" i="242" s="1"/>
  <c r="AM37" i="242"/>
  <c r="AY37" i="242" s="1"/>
  <c r="AO38" i="242" s="1"/>
  <c r="AM25" i="242"/>
  <c r="AY25" i="242" s="1"/>
  <c r="AO26" i="242" s="1"/>
  <c r="H13" i="242"/>
  <c r="D28" i="242"/>
  <c r="BK37" i="242"/>
  <c r="AS37" i="242"/>
  <c r="AF37" i="242"/>
  <c r="N37" i="242"/>
  <c r="T37" i="242" s="1"/>
  <c r="J38" i="242" s="1"/>
  <c r="BK25" i="242"/>
  <c r="AS25" i="242"/>
  <c r="AF25" i="242"/>
  <c r="H26" i="242" s="1"/>
  <c r="N25" i="242"/>
  <c r="BK13" i="242"/>
  <c r="AS13" i="242"/>
  <c r="T13" i="242"/>
  <c r="N13" i="242"/>
  <c r="AF13" i="242"/>
  <c r="AQ50" i="244" l="1"/>
  <c r="AP51" i="244"/>
  <c r="AP62" i="244"/>
  <c r="AO63" i="244"/>
  <c r="L63" i="244"/>
  <c r="M62" i="244"/>
  <c r="AQ74" i="244"/>
  <c r="AP75" i="244"/>
  <c r="L50" i="244"/>
  <c r="K51" i="244"/>
  <c r="M74" i="244"/>
  <c r="L75" i="244"/>
  <c r="AQ29" i="244"/>
  <c r="AP30" i="244"/>
  <c r="AQ5" i="244"/>
  <c r="AP6" i="244"/>
  <c r="AQ17" i="244"/>
  <c r="AP18" i="244"/>
  <c r="K5" i="244"/>
  <c r="J6" i="244"/>
  <c r="M29" i="244"/>
  <c r="L30" i="244"/>
  <c r="M17" i="244"/>
  <c r="L18" i="244"/>
  <c r="J17" i="243"/>
  <c r="I18" i="243"/>
  <c r="AO18" i="243"/>
  <c r="AP17" i="243"/>
  <c r="I6" i="243"/>
  <c r="J5" i="243"/>
  <c r="AN30" i="243"/>
  <c r="AO29" i="243"/>
  <c r="L29" i="243"/>
  <c r="K30" i="243"/>
  <c r="AO5" i="243"/>
  <c r="AN6" i="243"/>
  <c r="AM14" i="242"/>
  <c r="BA14" i="242"/>
  <c r="AM26" i="242"/>
  <c r="AQ26" i="242" s="1"/>
  <c r="AT26" i="242" s="1"/>
  <c r="BA26" i="242"/>
  <c r="BE38" i="242"/>
  <c r="BH38" i="242" s="1"/>
  <c r="AM38" i="242"/>
  <c r="AQ38" i="242" s="1"/>
  <c r="H38" i="242"/>
  <c r="L38" i="242" s="1"/>
  <c r="Z38" i="242"/>
  <c r="AC38" i="242" s="1"/>
  <c r="BE26" i="242"/>
  <c r="BH26" i="242" s="1"/>
  <c r="L26" i="242"/>
  <c r="Z26" i="242"/>
  <c r="AC26" i="242" s="1"/>
  <c r="AQ14" i="242"/>
  <c r="AT14" i="242" s="1"/>
  <c r="BE14" i="242"/>
  <c r="BH14" i="242" s="1"/>
  <c r="Z14" i="242"/>
  <c r="AC14" i="242" s="1"/>
  <c r="BN12" i="242"/>
  <c r="AR74" i="244" l="1"/>
  <c r="AQ75" i="244"/>
  <c r="N74" i="244"/>
  <c r="M75" i="244"/>
  <c r="AP63" i="244"/>
  <c r="AQ62" i="244"/>
  <c r="N62" i="244"/>
  <c r="M63" i="244"/>
  <c r="L51" i="244"/>
  <c r="M50" i="244"/>
  <c r="AR50" i="244"/>
  <c r="AQ51" i="244"/>
  <c r="K6" i="244"/>
  <c r="L5" i="244"/>
  <c r="AR17" i="244"/>
  <c r="AQ18" i="244"/>
  <c r="M18" i="244"/>
  <c r="N17" i="244"/>
  <c r="AQ6" i="244"/>
  <c r="AR5" i="244"/>
  <c r="N29" i="244"/>
  <c r="M30" i="244"/>
  <c r="AR29" i="244"/>
  <c r="AQ30" i="244"/>
  <c r="K17" i="243"/>
  <c r="J18" i="243"/>
  <c r="AQ17" i="243"/>
  <c r="AP18" i="243"/>
  <c r="J6" i="243"/>
  <c r="K5" i="243"/>
  <c r="AO6" i="243"/>
  <c r="AP5" i="243"/>
  <c r="AO30" i="243"/>
  <c r="AP29" i="243"/>
  <c r="M29" i="243"/>
  <c r="L30" i="243"/>
  <c r="AT38" i="242"/>
  <c r="O38" i="242"/>
  <c r="AF38" i="242"/>
  <c r="BK26" i="242"/>
  <c r="AF26" i="242"/>
  <c r="O26" i="242"/>
  <c r="BK14" i="242"/>
  <c r="D29" i="242"/>
  <c r="D17" i="242"/>
  <c r="AI28" i="242"/>
  <c r="AI16" i="242"/>
  <c r="AI17" i="242"/>
  <c r="AI5" i="242"/>
  <c r="D16" i="242"/>
  <c r="AI4" i="242"/>
  <c r="AR62" i="244" l="1"/>
  <c r="AQ63" i="244"/>
  <c r="AR51" i="244"/>
  <c r="AS50" i="244"/>
  <c r="O74" i="244"/>
  <c r="N75" i="244"/>
  <c r="N63" i="244"/>
  <c r="O62" i="244"/>
  <c r="M51" i="244"/>
  <c r="N50" i="244"/>
  <c r="AS74" i="244"/>
  <c r="AR75" i="244"/>
  <c r="N18" i="244"/>
  <c r="O17" i="244"/>
  <c r="AS5" i="244"/>
  <c r="AR6" i="244"/>
  <c r="AS29" i="244"/>
  <c r="AR30" i="244"/>
  <c r="AS17" i="244"/>
  <c r="AR18" i="244"/>
  <c r="M5" i="244"/>
  <c r="L6" i="244"/>
  <c r="O29" i="244"/>
  <c r="N30" i="244"/>
  <c r="L17" i="243"/>
  <c r="K18" i="243"/>
  <c r="AP6" i="243"/>
  <c r="AQ5" i="243"/>
  <c r="K6" i="243"/>
  <c r="L5" i="243"/>
  <c r="AP30" i="243"/>
  <c r="AQ29" i="243"/>
  <c r="N29" i="243"/>
  <c r="M30" i="243"/>
  <c r="AR17" i="243"/>
  <c r="AQ18" i="243"/>
  <c r="AJ5" i="242"/>
  <c r="AK5" i="242" s="1"/>
  <c r="AL5" i="242" s="1"/>
  <c r="AM5" i="242" s="1"/>
  <c r="AN5" i="242" s="1"/>
  <c r="AO5" i="242" s="1"/>
  <c r="AP5" i="242" s="1"/>
  <c r="AQ5" i="242" s="1"/>
  <c r="AR5" i="242" s="1"/>
  <c r="AS5" i="242" s="1"/>
  <c r="AT5" i="242" s="1"/>
  <c r="AU5" i="242" s="1"/>
  <c r="AV5" i="242" s="1"/>
  <c r="AW5" i="242" s="1"/>
  <c r="AX5" i="242" s="1"/>
  <c r="AY5" i="242" s="1"/>
  <c r="AZ5" i="242" s="1"/>
  <c r="BA5" i="242" s="1"/>
  <c r="BB5" i="242" s="1"/>
  <c r="BC5" i="242" s="1"/>
  <c r="BD5" i="242" s="1"/>
  <c r="BE5" i="242" s="1"/>
  <c r="BF5" i="242" s="1"/>
  <c r="BG5" i="242" s="1"/>
  <c r="AI6" i="242"/>
  <c r="D5" i="242"/>
  <c r="D6" i="242" s="1"/>
  <c r="AR63" i="244" l="1"/>
  <c r="AS62" i="244"/>
  <c r="P62" i="244"/>
  <c r="O63" i="244"/>
  <c r="AS51" i="244"/>
  <c r="AT50" i="244"/>
  <c r="AT74" i="244"/>
  <c r="AS75" i="244"/>
  <c r="O75" i="244"/>
  <c r="P74" i="244"/>
  <c r="N51" i="244"/>
  <c r="O50" i="244"/>
  <c r="AS18" i="244"/>
  <c r="AT17" i="244"/>
  <c r="AT29" i="244"/>
  <c r="AS30" i="244"/>
  <c r="O30" i="244"/>
  <c r="P29" i="244"/>
  <c r="AT5" i="244"/>
  <c r="AS6" i="244"/>
  <c r="O18" i="244"/>
  <c r="P17" i="244"/>
  <c r="N5" i="244"/>
  <c r="M6" i="244"/>
  <c r="M17" i="243"/>
  <c r="L18" i="243"/>
  <c r="AR29" i="243"/>
  <c r="AQ30" i="243"/>
  <c r="M5" i="243"/>
  <c r="L6" i="243"/>
  <c r="AQ6" i="243"/>
  <c r="AR5" i="243"/>
  <c r="AS17" i="243"/>
  <c r="AR18" i="243"/>
  <c r="O29" i="243"/>
  <c r="N30" i="243"/>
  <c r="BH5" i="242"/>
  <c r="BG6" i="242"/>
  <c r="BN24" i="242"/>
  <c r="BN36" i="242"/>
  <c r="AT41" i="242" s="1"/>
  <c r="AM41" i="242"/>
  <c r="AU74" i="244" l="1"/>
  <c r="AT75" i="244"/>
  <c r="AT51" i="244"/>
  <c r="AU50" i="244"/>
  <c r="P50" i="244"/>
  <c r="O51" i="244"/>
  <c r="Q62" i="244"/>
  <c r="P63" i="244"/>
  <c r="P75" i="244"/>
  <c r="Q74" i="244"/>
  <c r="AT62" i="244"/>
  <c r="AS63" i="244"/>
  <c r="AU5" i="244"/>
  <c r="AT6" i="244"/>
  <c r="P30" i="244"/>
  <c r="Q29" i="244"/>
  <c r="O5" i="244"/>
  <c r="N6" i="244"/>
  <c r="AU29" i="244"/>
  <c r="AT30" i="244"/>
  <c r="Q17" i="244"/>
  <c r="P18" i="244"/>
  <c r="AT18" i="244"/>
  <c r="AU17" i="244"/>
  <c r="M18" i="243"/>
  <c r="N17" i="243"/>
  <c r="O30" i="243"/>
  <c r="P29" i="243"/>
  <c r="M6" i="243"/>
  <c r="N5" i="243"/>
  <c r="AS5" i="243"/>
  <c r="AR6" i="243"/>
  <c r="AS18" i="243"/>
  <c r="AT17" i="243"/>
  <c r="AS29" i="243"/>
  <c r="AR30" i="243"/>
  <c r="BI5" i="242"/>
  <c r="BH6" i="242"/>
  <c r="AF41" i="242"/>
  <c r="B23" i="242"/>
  <c r="R62" i="244" l="1"/>
  <c r="Q63" i="244"/>
  <c r="Q50" i="244"/>
  <c r="P51" i="244"/>
  <c r="AT63" i="244"/>
  <c r="AU62" i="244"/>
  <c r="AU51" i="244"/>
  <c r="AV50" i="244"/>
  <c r="Q75" i="244"/>
  <c r="R74" i="244"/>
  <c r="AU75" i="244"/>
  <c r="AV74" i="244"/>
  <c r="AU30" i="244"/>
  <c r="AV29" i="244"/>
  <c r="O6" i="244"/>
  <c r="P5" i="244"/>
  <c r="AU18" i="244"/>
  <c r="AV17" i="244"/>
  <c r="Q30" i="244"/>
  <c r="R29" i="244"/>
  <c r="R17" i="244"/>
  <c r="Q18" i="244"/>
  <c r="AU6" i="244"/>
  <c r="AV5" i="244"/>
  <c r="N18" i="243"/>
  <c r="O17" i="243"/>
  <c r="AS6" i="243"/>
  <c r="AT5" i="243"/>
  <c r="P30" i="243"/>
  <c r="Q29" i="243"/>
  <c r="O5" i="243"/>
  <c r="N6" i="243"/>
  <c r="AT29" i="243"/>
  <c r="AS30" i="243"/>
  <c r="AT18" i="243"/>
  <c r="AU17" i="243"/>
  <c r="BJ5" i="242"/>
  <c r="BI6" i="242"/>
  <c r="BN35" i="242"/>
  <c r="B24" i="242"/>
  <c r="B36" i="242" s="1"/>
  <c r="BN23" i="242"/>
  <c r="B35" i="242"/>
  <c r="BN11" i="242"/>
  <c r="AV62" i="244" l="1"/>
  <c r="AU63" i="244"/>
  <c r="AV75" i="244"/>
  <c r="AW74" i="244"/>
  <c r="R50" i="244"/>
  <c r="Q51" i="244"/>
  <c r="AW50" i="244"/>
  <c r="AV51" i="244"/>
  <c r="S74" i="244"/>
  <c r="R75" i="244"/>
  <c r="R63" i="244"/>
  <c r="S62" i="244"/>
  <c r="S29" i="244"/>
  <c r="R30" i="244"/>
  <c r="AW17" i="244"/>
  <c r="AV18" i="244"/>
  <c r="AV6" i="244"/>
  <c r="AW5" i="244"/>
  <c r="P6" i="244"/>
  <c r="Q5" i="244"/>
  <c r="AV30" i="244"/>
  <c r="AW29" i="244"/>
  <c r="S17" i="244"/>
  <c r="R18" i="244"/>
  <c r="O18" i="243"/>
  <c r="P17" i="243"/>
  <c r="AU29" i="243"/>
  <c r="AT30" i="243"/>
  <c r="P5" i="243"/>
  <c r="O6" i="243"/>
  <c r="Q30" i="243"/>
  <c r="R29" i="243"/>
  <c r="AU18" i="243"/>
  <c r="AV17" i="243"/>
  <c r="AU5" i="243"/>
  <c r="AT6" i="243"/>
  <c r="L14" i="242"/>
  <c r="BK5" i="242"/>
  <c r="BJ6" i="242"/>
  <c r="AM43" i="242"/>
  <c r="AF42" i="242"/>
  <c r="AF43" i="242" s="1"/>
  <c r="S50" i="244" l="1"/>
  <c r="R51" i="244"/>
  <c r="T62" i="244"/>
  <c r="S63" i="244"/>
  <c r="AW75" i="244"/>
  <c r="AX74" i="244"/>
  <c r="AX50" i="244"/>
  <c r="AW51" i="244"/>
  <c r="T74" i="244"/>
  <c r="S75" i="244"/>
  <c r="AW62" i="244"/>
  <c r="AV63" i="244"/>
  <c r="AW6" i="244"/>
  <c r="AX5" i="244"/>
  <c r="T17" i="244"/>
  <c r="S18" i="244"/>
  <c r="AX17" i="244"/>
  <c r="AW18" i="244"/>
  <c r="Q6" i="244"/>
  <c r="R5" i="244"/>
  <c r="AW30" i="244"/>
  <c r="AX29" i="244"/>
  <c r="T29" i="244"/>
  <c r="S30" i="244"/>
  <c r="P18" i="243"/>
  <c r="Q17" i="243"/>
  <c r="R30" i="243"/>
  <c r="S29" i="243"/>
  <c r="AV5" i="243"/>
  <c r="AU6" i="243"/>
  <c r="Q5" i="243"/>
  <c r="P6" i="243"/>
  <c r="AV18" i="243"/>
  <c r="AW17" i="243"/>
  <c r="AU30" i="243"/>
  <c r="AV29" i="243"/>
  <c r="AF14" i="242"/>
  <c r="O14" i="242"/>
  <c r="BL5" i="242"/>
  <c r="BM5" i="242" s="1"/>
  <c r="BK6" i="242"/>
  <c r="AT43" i="242"/>
  <c r="AY50" i="244" l="1"/>
  <c r="AX51" i="244"/>
  <c r="AY74" i="244"/>
  <c r="AX75" i="244"/>
  <c r="AX62" i="244"/>
  <c r="AW63" i="244"/>
  <c r="T63" i="244"/>
  <c r="U62" i="244"/>
  <c r="U74" i="244"/>
  <c r="T75" i="244"/>
  <c r="T50" i="244"/>
  <c r="S51" i="244"/>
  <c r="S5" i="244"/>
  <c r="R6" i="244"/>
  <c r="AY17" i="244"/>
  <c r="AX18" i="244"/>
  <c r="U17" i="244"/>
  <c r="T18" i="244"/>
  <c r="U29" i="244"/>
  <c r="T30" i="244"/>
  <c r="AY29" i="244"/>
  <c r="AX30" i="244"/>
  <c r="AY5" i="244"/>
  <c r="AX6" i="244"/>
  <c r="Q18" i="243"/>
  <c r="R17" i="243"/>
  <c r="Q6" i="243"/>
  <c r="R5" i="243"/>
  <c r="AW5" i="243"/>
  <c r="AV6" i="243"/>
  <c r="AV30" i="243"/>
  <c r="AW29" i="243"/>
  <c r="AW18" i="243"/>
  <c r="AX17" i="243"/>
  <c r="T29" i="243"/>
  <c r="S30" i="243"/>
  <c r="BA43" i="242"/>
  <c r="BM6" i="242"/>
  <c r="BL6" i="242"/>
  <c r="V62" i="244" l="1"/>
  <c r="U63" i="244"/>
  <c r="AX63" i="244"/>
  <c r="AY62" i="244"/>
  <c r="T51" i="244"/>
  <c r="U50" i="244"/>
  <c r="AZ74" i="244"/>
  <c r="AY75" i="244"/>
  <c r="V74" i="244"/>
  <c r="U75" i="244"/>
  <c r="AZ50" i="244"/>
  <c r="AY51" i="244"/>
  <c r="V29" i="244"/>
  <c r="U30" i="244"/>
  <c r="U18" i="244"/>
  <c r="V17" i="244"/>
  <c r="AY6" i="244"/>
  <c r="AZ5" i="244"/>
  <c r="AZ17" i="244"/>
  <c r="AY18" i="244"/>
  <c r="AZ29" i="244"/>
  <c r="AY30" i="244"/>
  <c r="T5" i="244"/>
  <c r="S6" i="244"/>
  <c r="S17" i="243"/>
  <c r="R18" i="243"/>
  <c r="AW6" i="243"/>
  <c r="AX5" i="243"/>
  <c r="AW30" i="243"/>
  <c r="AX29" i="243"/>
  <c r="U29" i="243"/>
  <c r="T30" i="243"/>
  <c r="AY17" i="243"/>
  <c r="AX18" i="243"/>
  <c r="R6" i="243"/>
  <c r="S5" i="243"/>
  <c r="BA74" i="244" l="1"/>
  <c r="AZ75" i="244"/>
  <c r="U51" i="244"/>
  <c r="V50" i="244"/>
  <c r="AZ62" i="244"/>
  <c r="AY63" i="244"/>
  <c r="AZ51" i="244"/>
  <c r="BA50" i="244"/>
  <c r="W74" i="244"/>
  <c r="V75" i="244"/>
  <c r="V63" i="244"/>
  <c r="W62" i="244"/>
  <c r="BA17" i="244"/>
  <c r="AZ18" i="244"/>
  <c r="BA5" i="244"/>
  <c r="AZ6" i="244"/>
  <c r="V18" i="244"/>
  <c r="W17" i="244"/>
  <c r="U5" i="244"/>
  <c r="T6" i="244"/>
  <c r="BA29" i="244"/>
  <c r="AZ30" i="244"/>
  <c r="W29" i="244"/>
  <c r="V30" i="244"/>
  <c r="T17" i="243"/>
  <c r="S18" i="243"/>
  <c r="AX30" i="243"/>
  <c r="AY29" i="243"/>
  <c r="V29" i="243"/>
  <c r="U30" i="243"/>
  <c r="S6" i="243"/>
  <c r="T5" i="243"/>
  <c r="AX6" i="243"/>
  <c r="AY5" i="243"/>
  <c r="AZ17" i="243"/>
  <c r="AY18" i="243"/>
  <c r="AZ63" i="244" l="1"/>
  <c r="BA62" i="244"/>
  <c r="X62" i="244"/>
  <c r="W63" i="244"/>
  <c r="V51" i="244"/>
  <c r="W50" i="244"/>
  <c r="BA51" i="244"/>
  <c r="BB50" i="244"/>
  <c r="W75" i="244"/>
  <c r="X74" i="244"/>
  <c r="BB74" i="244"/>
  <c r="BA75" i="244"/>
  <c r="W30" i="244"/>
  <c r="X29" i="244"/>
  <c r="W18" i="244"/>
  <c r="X17" i="244"/>
  <c r="BB5" i="244"/>
  <c r="BA6" i="244"/>
  <c r="V5" i="244"/>
  <c r="U6" i="244"/>
  <c r="BB29" i="244"/>
  <c r="BA30" i="244"/>
  <c r="BA18" i="244"/>
  <c r="BB17" i="244"/>
  <c r="U17" i="243"/>
  <c r="T18" i="243"/>
  <c r="AY6" i="243"/>
  <c r="AZ5" i="243"/>
  <c r="T6" i="243"/>
  <c r="U5" i="243"/>
  <c r="BA17" i="243"/>
  <c r="AZ18" i="243"/>
  <c r="W29" i="243"/>
  <c r="V30" i="243"/>
  <c r="AZ29" i="243"/>
  <c r="AY30" i="243"/>
  <c r="W51" i="244" l="1"/>
  <c r="X50" i="244"/>
  <c r="BB51" i="244"/>
  <c r="BC50" i="244"/>
  <c r="BC74" i="244"/>
  <c r="BB75" i="244"/>
  <c r="Y62" i="244"/>
  <c r="X63" i="244"/>
  <c r="X75" i="244"/>
  <c r="Y74" i="244"/>
  <c r="BB62" i="244"/>
  <c r="BA63" i="244"/>
  <c r="BC5" i="244"/>
  <c r="BB6" i="244"/>
  <c r="W5" i="244"/>
  <c r="V6" i="244"/>
  <c r="BB18" i="244"/>
  <c r="BC17" i="244"/>
  <c r="Y17" i="244"/>
  <c r="X18" i="244"/>
  <c r="X30" i="244"/>
  <c r="Y29" i="244"/>
  <c r="BC29" i="244"/>
  <c r="BB30" i="244"/>
  <c r="V17" i="243"/>
  <c r="U18" i="243"/>
  <c r="W30" i="243"/>
  <c r="X29" i="243"/>
  <c r="U6" i="243"/>
  <c r="V5" i="243"/>
  <c r="BA18" i="243"/>
  <c r="BB17" i="243"/>
  <c r="BA29" i="243"/>
  <c r="AZ30" i="243"/>
  <c r="AZ6" i="243"/>
  <c r="BA5" i="243"/>
  <c r="BC75" i="244" l="1"/>
  <c r="BD74" i="244"/>
  <c r="BD50" i="244"/>
  <c r="BC51" i="244"/>
  <c r="Z62" i="244"/>
  <c r="Y63" i="244"/>
  <c r="BB63" i="244"/>
  <c r="BC62" i="244"/>
  <c r="Y75" i="244"/>
  <c r="Z74" i="244"/>
  <c r="Y50" i="244"/>
  <c r="X51" i="244"/>
  <c r="BC18" i="244"/>
  <c r="BD17" i="244"/>
  <c r="Z17" i="244"/>
  <c r="Y18" i="244"/>
  <c r="BC30" i="244"/>
  <c r="BD29" i="244"/>
  <c r="W6" i="244"/>
  <c r="X5" i="244"/>
  <c r="Y30" i="244"/>
  <c r="Z29" i="244"/>
  <c r="BC6" i="244"/>
  <c r="BD5" i="244"/>
  <c r="V18" i="243"/>
  <c r="W17" i="243"/>
  <c r="BB29" i="243"/>
  <c r="BA30" i="243"/>
  <c r="BB18" i="243"/>
  <c r="BC17" i="243"/>
  <c r="BA6" i="243"/>
  <c r="BB5" i="243"/>
  <c r="W5" i="243"/>
  <c r="V6" i="243"/>
  <c r="X30" i="243"/>
  <c r="Y29" i="243"/>
  <c r="BD62" i="244" l="1"/>
  <c r="BC63" i="244"/>
  <c r="Z63" i="244"/>
  <c r="AA62" i="244"/>
  <c r="BE50" i="244"/>
  <c r="BD51" i="244"/>
  <c r="Z50" i="244"/>
  <c r="Y51" i="244"/>
  <c r="AA74" i="244"/>
  <c r="Z75" i="244"/>
  <c r="BD75" i="244"/>
  <c r="BE74" i="244"/>
  <c r="BD30" i="244"/>
  <c r="BE29" i="244"/>
  <c r="AA17" i="244"/>
  <c r="Z18" i="244"/>
  <c r="X6" i="244"/>
  <c r="Y5" i="244"/>
  <c r="BD6" i="244"/>
  <c r="BE5" i="244"/>
  <c r="AA29" i="244"/>
  <c r="Z30" i="244"/>
  <c r="BE17" i="244"/>
  <c r="BD18" i="244"/>
  <c r="W18" i="243"/>
  <c r="X17" i="243"/>
  <c r="X5" i="243"/>
  <c r="W6" i="243"/>
  <c r="BC5" i="243"/>
  <c r="BB6" i="243"/>
  <c r="Y30" i="243"/>
  <c r="Z29" i="243"/>
  <c r="BC18" i="243"/>
  <c r="BD17" i="243"/>
  <c r="BC29" i="243"/>
  <c r="BB30" i="243"/>
  <c r="BF50" i="244" l="1"/>
  <c r="BE51" i="244"/>
  <c r="AA50" i="244"/>
  <c r="Z51" i="244"/>
  <c r="BE75" i="244"/>
  <c r="BF74" i="244"/>
  <c r="AB62" i="244"/>
  <c r="AA63" i="244"/>
  <c r="AB74" i="244"/>
  <c r="AA75" i="244"/>
  <c r="BE62" i="244"/>
  <c r="BD63" i="244"/>
  <c r="AB29" i="244"/>
  <c r="AA30" i="244"/>
  <c r="Y6" i="244"/>
  <c r="Z5" i="244"/>
  <c r="BE6" i="244"/>
  <c r="BF5" i="244"/>
  <c r="BF17" i="244"/>
  <c r="BE18" i="244"/>
  <c r="AB17" i="244"/>
  <c r="AA18" i="244"/>
  <c r="BE30" i="244"/>
  <c r="BF29" i="244"/>
  <c r="X18" i="243"/>
  <c r="Y17" i="243"/>
  <c r="BD18" i="243"/>
  <c r="BE17" i="243"/>
  <c r="Z30" i="243"/>
  <c r="AA29" i="243"/>
  <c r="BD5" i="243"/>
  <c r="BC6" i="243"/>
  <c r="BC30" i="243"/>
  <c r="BD29" i="243"/>
  <c r="Y5" i="243"/>
  <c r="X6" i="243"/>
  <c r="AB63" i="244" l="1"/>
  <c r="AC62" i="244"/>
  <c r="BG74" i="244"/>
  <c r="BF75" i="244"/>
  <c r="BF62" i="244"/>
  <c r="BE63" i="244"/>
  <c r="AB50" i="244"/>
  <c r="AA51" i="244"/>
  <c r="AC74" i="244"/>
  <c r="AB75" i="244"/>
  <c r="BG50" i="244"/>
  <c r="BF51" i="244"/>
  <c r="BG17" i="244"/>
  <c r="BF18" i="244"/>
  <c r="BG5" i="244"/>
  <c r="BF6" i="244"/>
  <c r="BG29" i="244"/>
  <c r="BF30" i="244"/>
  <c r="AA5" i="244"/>
  <c r="Z6" i="244"/>
  <c r="AC17" i="244"/>
  <c r="AB18" i="244"/>
  <c r="AC29" i="244"/>
  <c r="AB30" i="244"/>
  <c r="Y18" i="243"/>
  <c r="Z17" i="243"/>
  <c r="BD30" i="243"/>
  <c r="BE29" i="243"/>
  <c r="BE5" i="243"/>
  <c r="BD6" i="243"/>
  <c r="AB29" i="243"/>
  <c r="AA30" i="243"/>
  <c r="Y6" i="243"/>
  <c r="Z5" i="243"/>
  <c r="BE18" i="243"/>
  <c r="BF17" i="243"/>
  <c r="AB51" i="244" l="1"/>
  <c r="AC50" i="244"/>
  <c r="BF63" i="244"/>
  <c r="BG62" i="244"/>
  <c r="BH50" i="244"/>
  <c r="BG51" i="244"/>
  <c r="BH74" i="244"/>
  <c r="BG75" i="244"/>
  <c r="AD62" i="244"/>
  <c r="AC63" i="244"/>
  <c r="AD74" i="244"/>
  <c r="AC75" i="244"/>
  <c r="AB5" i="244"/>
  <c r="AA6" i="244"/>
  <c r="BH29" i="244"/>
  <c r="BG30" i="244"/>
  <c r="AD29" i="244"/>
  <c r="AC30" i="244"/>
  <c r="BH5" i="244"/>
  <c r="BG6" i="244"/>
  <c r="AC18" i="244"/>
  <c r="AD17" i="244"/>
  <c r="BH17" i="244"/>
  <c r="BG18" i="244"/>
  <c r="AA17" i="243"/>
  <c r="Z18" i="243"/>
  <c r="Z6" i="243"/>
  <c r="AA5" i="243"/>
  <c r="AC29" i="243"/>
  <c r="AB30" i="243"/>
  <c r="BE6" i="243"/>
  <c r="BF5" i="243"/>
  <c r="BG17" i="243"/>
  <c r="BF18" i="243"/>
  <c r="BE30" i="243"/>
  <c r="BF29" i="243"/>
  <c r="BI74" i="244" l="1"/>
  <c r="BH75" i="244"/>
  <c r="BH51" i="244"/>
  <c r="BI50" i="244"/>
  <c r="BH62" i="244"/>
  <c r="BG63" i="244"/>
  <c r="AC51" i="244"/>
  <c r="AD50" i="244"/>
  <c r="AE74" i="244"/>
  <c r="AF74" i="244" s="1"/>
  <c r="AG74" i="244" s="1"/>
  <c r="AH74" i="244" s="1"/>
  <c r="AD75" i="244"/>
  <c r="AD63" i="244"/>
  <c r="AE62" i="244"/>
  <c r="AF62" i="244" s="1"/>
  <c r="AG62" i="244" s="1"/>
  <c r="AD18" i="244"/>
  <c r="AE17" i="244"/>
  <c r="AF17" i="244" s="1"/>
  <c r="AG17" i="244" s="1"/>
  <c r="BI5" i="244"/>
  <c r="BH6" i="244"/>
  <c r="AE29" i="244"/>
  <c r="AF29" i="244" s="1"/>
  <c r="AG29" i="244" s="1"/>
  <c r="AH29" i="244" s="1"/>
  <c r="AD30" i="244"/>
  <c r="BI17" i="244"/>
  <c r="BH18" i="244"/>
  <c r="BI29" i="244"/>
  <c r="BH30" i="244"/>
  <c r="AC5" i="244"/>
  <c r="AB6" i="244"/>
  <c r="AB17" i="243"/>
  <c r="AA18" i="243"/>
  <c r="BH17" i="243"/>
  <c r="BG18" i="243"/>
  <c r="AD29" i="243"/>
  <c r="AC30" i="243"/>
  <c r="BF6" i="243"/>
  <c r="BG5" i="243"/>
  <c r="BF30" i="243"/>
  <c r="BG29" i="243"/>
  <c r="AA6" i="243"/>
  <c r="AB5" i="243"/>
  <c r="AD51" i="244" l="1"/>
  <c r="AE50" i="244"/>
  <c r="AF50" i="244" s="1"/>
  <c r="AG50" i="244" s="1"/>
  <c r="AH50" i="244" s="1"/>
  <c r="BH63" i="244"/>
  <c r="BI62" i="244"/>
  <c r="AE63" i="244"/>
  <c r="BI51" i="244"/>
  <c r="BJ50" i="244"/>
  <c r="BK50" i="244" s="1"/>
  <c r="BL50" i="244" s="1"/>
  <c r="BM50" i="244" s="1"/>
  <c r="AE75" i="244"/>
  <c r="BJ74" i="244"/>
  <c r="BK74" i="244" s="1"/>
  <c r="BL74" i="244" s="1"/>
  <c r="BI75" i="244"/>
  <c r="BI18" i="244"/>
  <c r="BJ17" i="244"/>
  <c r="BK17" i="244" s="1"/>
  <c r="BL17" i="244" s="1"/>
  <c r="BM17" i="244" s="1"/>
  <c r="AE30" i="244"/>
  <c r="AD5" i="244"/>
  <c r="AC6" i="244"/>
  <c r="BJ5" i="244"/>
  <c r="BK5" i="244" s="1"/>
  <c r="BL5" i="244" s="1"/>
  <c r="BI6" i="244"/>
  <c r="AE18" i="244"/>
  <c r="BJ29" i="244"/>
  <c r="BK29" i="244" s="1"/>
  <c r="BL29" i="244" s="1"/>
  <c r="BM29" i="244" s="1"/>
  <c r="BI30" i="244"/>
  <c r="AC17" i="243"/>
  <c r="AB18" i="243"/>
  <c r="AE29" i="243"/>
  <c r="AD30" i="243"/>
  <c r="BH29" i="243"/>
  <c r="BG30" i="243"/>
  <c r="BG6" i="243"/>
  <c r="BH5" i="243"/>
  <c r="AC5" i="243"/>
  <c r="AB6" i="243"/>
  <c r="BI17" i="243"/>
  <c r="BH18" i="243"/>
  <c r="AF63" i="244" l="1"/>
  <c r="BJ62" i="244"/>
  <c r="BK62" i="244" s="1"/>
  <c r="BL62" i="244" s="1"/>
  <c r="BM62" i="244" s="1"/>
  <c r="BI63" i="244"/>
  <c r="BJ51" i="244"/>
  <c r="BJ75" i="244"/>
  <c r="AF75" i="244"/>
  <c r="AE51" i="244"/>
  <c r="BJ6" i="244"/>
  <c r="AE5" i="244"/>
  <c r="AF5" i="244" s="1"/>
  <c r="AG5" i="244" s="1"/>
  <c r="AD6" i="244"/>
  <c r="AF30" i="244"/>
  <c r="BJ30" i="244"/>
  <c r="AF18" i="244"/>
  <c r="BJ18" i="244"/>
  <c r="AC18" i="243"/>
  <c r="AD17" i="243"/>
  <c r="AC6" i="243"/>
  <c r="AD5" i="243"/>
  <c r="BI5" i="243"/>
  <c r="BH6" i="243"/>
  <c r="BI18" i="243"/>
  <c r="BJ17" i="243"/>
  <c r="BI29" i="243"/>
  <c r="BH30" i="243"/>
  <c r="AE30" i="243"/>
  <c r="AF29" i="243"/>
  <c r="BK75" i="244" l="1"/>
  <c r="BK51" i="244"/>
  <c r="AG75" i="244"/>
  <c r="AH75" i="244"/>
  <c r="AF51" i="244"/>
  <c r="BJ63" i="244"/>
  <c r="AH62" i="244"/>
  <c r="AH63" i="244" s="1"/>
  <c r="AG63" i="244"/>
  <c r="BK18" i="244"/>
  <c r="BK30" i="244"/>
  <c r="AG30" i="244"/>
  <c r="AH30" i="244"/>
  <c r="AE6" i="244"/>
  <c r="AH17" i="244"/>
  <c r="AH18" i="244" s="1"/>
  <c r="AG18" i="244"/>
  <c r="BK6" i="244"/>
  <c r="AD18" i="243"/>
  <c r="AE17" i="243"/>
  <c r="BJ18" i="243"/>
  <c r="BK17" i="243"/>
  <c r="BJ5" i="243"/>
  <c r="BI6" i="243"/>
  <c r="BJ29" i="243"/>
  <c r="BI30" i="243"/>
  <c r="AF30" i="243"/>
  <c r="AG29" i="243"/>
  <c r="AE5" i="243"/>
  <c r="AD6" i="243"/>
  <c r="BM51" i="244" l="1"/>
  <c r="BL51" i="244"/>
  <c r="AH51" i="244"/>
  <c r="AG51" i="244"/>
  <c r="BK63" i="244"/>
  <c r="BL75" i="244"/>
  <c r="BM74" i="244"/>
  <c r="BM75" i="244" s="1"/>
  <c r="AF6" i="244"/>
  <c r="BL6" i="244"/>
  <c r="BM5" i="244"/>
  <c r="BM6" i="244" s="1"/>
  <c r="BL30" i="244"/>
  <c r="BM30" i="244"/>
  <c r="BM18" i="244"/>
  <c r="BL18" i="244"/>
  <c r="AE18" i="243"/>
  <c r="AF17" i="243"/>
  <c r="AG30" i="243"/>
  <c r="AH29" i="243"/>
  <c r="AH30" i="243" s="1"/>
  <c r="AF5" i="243"/>
  <c r="AE6" i="243"/>
  <c r="BK5" i="243"/>
  <c r="BJ6" i="243"/>
  <c r="BK29" i="243"/>
  <c r="BJ30" i="243"/>
  <c r="BK18" i="243"/>
  <c r="BL17" i="243"/>
  <c r="BM63" i="244" l="1"/>
  <c r="BL63" i="244"/>
  <c r="AG6" i="244"/>
  <c r="AH5" i="244"/>
  <c r="AH6" i="244" s="1"/>
  <c r="AF18" i="243"/>
  <c r="AG17" i="243"/>
  <c r="BK30" i="243"/>
  <c r="BL29" i="243"/>
  <c r="BL5" i="243"/>
  <c r="BK6" i="243"/>
  <c r="AG5" i="243"/>
  <c r="AF6" i="243"/>
  <c r="BL18" i="243"/>
  <c r="BM17" i="243"/>
  <c r="BM18" i="243" s="1"/>
  <c r="AG18" i="243" l="1"/>
  <c r="AH17" i="243"/>
  <c r="AH18" i="243" s="1"/>
  <c r="AG6" i="243"/>
  <c r="AH5" i="243"/>
  <c r="AH6" i="243" s="1"/>
  <c r="BM5" i="243"/>
  <c r="BM6" i="243" s="1"/>
  <c r="BL6" i="243"/>
  <c r="BL30" i="243"/>
  <c r="BM29" i="243"/>
  <c r="BM30" i="243" s="1"/>
  <c r="E5" i="242" l="1"/>
  <c r="E6" i="242" s="1"/>
  <c r="F5" i="242" l="1"/>
  <c r="F6" i="242" l="1"/>
  <c r="G5" i="242"/>
  <c r="G6" i="242" l="1"/>
  <c r="H5" i="242"/>
  <c r="H6" i="242" l="1"/>
  <c r="I5" i="242"/>
  <c r="J5" i="242" l="1"/>
  <c r="I6" i="242"/>
  <c r="K5" i="242" l="1"/>
  <c r="J6" i="242"/>
  <c r="L5" i="242" l="1"/>
  <c r="K6" i="242"/>
  <c r="M5" i="242" l="1"/>
  <c r="L6" i="242"/>
  <c r="N5" i="242" l="1"/>
  <c r="M6" i="242"/>
  <c r="N6" i="242" l="1"/>
  <c r="O5" i="242"/>
  <c r="O6" i="242" l="1"/>
  <c r="P5" i="242"/>
  <c r="P6" i="242" l="1"/>
  <c r="Q5" i="242"/>
  <c r="R5" i="242" l="1"/>
  <c r="Q6" i="242"/>
  <c r="S5" i="242" l="1"/>
  <c r="R6" i="242"/>
  <c r="S6" i="242" l="1"/>
  <c r="T5" i="242"/>
  <c r="U5" i="242" l="1"/>
  <c r="T6" i="242"/>
  <c r="U6" i="242" l="1"/>
  <c r="V5" i="242"/>
  <c r="V6" i="242" l="1"/>
  <c r="W5" i="242"/>
  <c r="W6" i="242" l="1"/>
  <c r="X5" i="242"/>
  <c r="X6" i="242" l="1"/>
  <c r="Y5" i="242"/>
  <c r="Z5" i="242" l="1"/>
  <c r="Y6" i="242"/>
  <c r="AA5" i="242" l="1"/>
  <c r="Z6" i="242"/>
  <c r="AA6" i="242" l="1"/>
  <c r="AB5" i="242"/>
  <c r="AC5" i="242" l="1"/>
  <c r="AB6" i="242"/>
  <c r="AD5" i="242" l="1"/>
  <c r="AC6" i="242"/>
  <c r="AE5" i="242" l="1"/>
  <c r="AD6" i="242"/>
  <c r="AE6" i="242" l="1"/>
  <c r="AF5" i="242"/>
  <c r="AF6" i="242" l="1"/>
  <c r="AG5" i="242"/>
  <c r="AH5" i="242" s="1"/>
  <c r="AG6" i="242" l="1"/>
  <c r="AH6" i="242" l="1"/>
  <c r="AJ6" i="242" l="1"/>
  <c r="AK6" i="242" l="1"/>
  <c r="AL6" i="242" l="1"/>
  <c r="AM6" i="242" l="1"/>
  <c r="AN6" i="242" l="1"/>
  <c r="AO6" i="242" l="1"/>
  <c r="AP6" i="242" l="1"/>
  <c r="AQ6" i="242" l="1"/>
  <c r="AR6" i="242" l="1"/>
  <c r="AS6" i="242" l="1"/>
  <c r="AT6" i="242" l="1"/>
  <c r="AU6" i="242" l="1"/>
  <c r="AV6" i="242" l="1"/>
  <c r="AW6" i="242" l="1"/>
  <c r="AX6" i="242" l="1"/>
  <c r="AY6" i="242" l="1"/>
  <c r="AZ6" i="242" l="1"/>
  <c r="BA6" i="242" l="1"/>
  <c r="BB6" i="242" l="1"/>
  <c r="BC6" i="242" l="1"/>
  <c r="BD6" i="242" l="1"/>
  <c r="BE6" i="242" l="1"/>
  <c r="BF6" i="242" l="1"/>
  <c r="E17" i="242" l="1"/>
  <c r="D18" i="242"/>
  <c r="E18" i="242" l="1"/>
  <c r="F17" i="242"/>
  <c r="G17" i="242" l="1"/>
  <c r="F18" i="242"/>
  <c r="G18" i="242" l="1"/>
  <c r="H17" i="242"/>
  <c r="H18" i="242" l="1"/>
  <c r="I17" i="242"/>
  <c r="J17" i="242" l="1"/>
  <c r="I18" i="242"/>
  <c r="J18" i="242" l="1"/>
  <c r="K17" i="242"/>
  <c r="L17" i="242" l="1"/>
  <c r="K18" i="242"/>
  <c r="M17" i="242" l="1"/>
  <c r="L18" i="242"/>
  <c r="M18" i="242" l="1"/>
  <c r="N17" i="242"/>
  <c r="N18" i="242" l="1"/>
  <c r="O17" i="242"/>
  <c r="O18" i="242" l="1"/>
  <c r="P17" i="242"/>
  <c r="P18" i="242" l="1"/>
  <c r="Q17" i="242"/>
  <c r="R17" i="242" l="1"/>
  <c r="Q18" i="242"/>
  <c r="R18" i="242" l="1"/>
  <c r="S17" i="242"/>
  <c r="T17" i="242" l="1"/>
  <c r="S18" i="242"/>
  <c r="U17" i="242" l="1"/>
  <c r="T18" i="242"/>
  <c r="U18" i="242" l="1"/>
  <c r="V17" i="242"/>
  <c r="V18" i="242" l="1"/>
  <c r="W17" i="242"/>
  <c r="W18" i="242" l="1"/>
  <c r="X17" i="242"/>
  <c r="X18" i="242" l="1"/>
  <c r="Y17" i="242"/>
  <c r="Z17" i="242" l="1"/>
  <c r="Y18" i="242"/>
  <c r="AA17" i="242" l="1"/>
  <c r="Z18" i="242"/>
  <c r="AB17" i="242" l="1"/>
  <c r="AA18" i="242"/>
  <c r="AC17" i="242" l="1"/>
  <c r="AB18" i="242"/>
  <c r="AC18" i="242" l="1"/>
  <c r="AD17" i="242"/>
  <c r="AD18" i="242" l="1"/>
  <c r="AE17" i="242"/>
  <c r="AF17" i="242" s="1"/>
  <c r="AG17" i="242" l="1"/>
  <c r="AF18" i="242"/>
  <c r="AE18" i="242"/>
  <c r="AH17" i="242" l="1"/>
  <c r="AH18" i="242" s="1"/>
  <c r="AG18" i="242"/>
  <c r="AI18" i="242"/>
  <c r="AJ17" i="242"/>
  <c r="AK17" i="242" l="1"/>
  <c r="AJ18" i="242"/>
  <c r="AL17" i="242" l="1"/>
  <c r="AK18" i="242"/>
  <c r="AL18" i="242" l="1"/>
  <c r="AM17" i="242"/>
  <c r="AM18" i="242" l="1"/>
  <c r="AN17" i="242"/>
  <c r="AO17" i="242" l="1"/>
  <c r="AN18" i="242"/>
  <c r="AO18" i="242" l="1"/>
  <c r="AP17" i="242"/>
  <c r="AP18" i="242" l="1"/>
  <c r="AQ17" i="242"/>
  <c r="AQ18" i="242" l="1"/>
  <c r="AR17" i="242"/>
  <c r="AS17" i="242" l="1"/>
  <c r="AR18" i="242"/>
  <c r="AT17" i="242" l="1"/>
  <c r="AS18" i="242"/>
  <c r="AT18" i="242" l="1"/>
  <c r="AU17" i="242"/>
  <c r="AV17" i="242" l="1"/>
  <c r="AU18" i="242"/>
  <c r="AV18" i="242" l="1"/>
  <c r="AW17" i="242"/>
  <c r="AW18" i="242" l="1"/>
  <c r="AX17" i="242"/>
  <c r="AY17" i="242" l="1"/>
  <c r="AX18" i="242"/>
  <c r="AY18" i="242" l="1"/>
  <c r="AZ17" i="242"/>
  <c r="BA17" i="242" l="1"/>
  <c r="AZ18" i="242"/>
  <c r="BA18" i="242" l="1"/>
  <c r="BB17" i="242"/>
  <c r="BB18" i="242" l="1"/>
  <c r="BC17" i="242"/>
  <c r="BD17" i="242" l="1"/>
  <c r="BC18" i="242"/>
  <c r="BD18" i="242" l="1"/>
  <c r="BE17" i="242"/>
  <c r="BF17" i="242" l="1"/>
  <c r="BE18" i="242"/>
  <c r="BG17" i="242" l="1"/>
  <c r="BF18" i="242"/>
  <c r="BG18" i="242" l="1"/>
  <c r="BH17" i="242"/>
  <c r="BI17" i="242" l="1"/>
  <c r="BH18" i="242"/>
  <c r="BJ17" i="242" l="1"/>
  <c r="BI18" i="242"/>
  <c r="E29" i="242"/>
  <c r="D30" i="242"/>
  <c r="BK17" i="242" l="1"/>
  <c r="BJ18" i="242"/>
  <c r="E30" i="242"/>
  <c r="F29" i="242"/>
  <c r="BL17" i="242" l="1"/>
  <c r="BK18" i="242"/>
  <c r="F30" i="242"/>
  <c r="G29" i="242"/>
  <c r="BM17" i="242" l="1"/>
  <c r="BM18" i="242" s="1"/>
  <c r="BL18" i="242"/>
  <c r="G30" i="242"/>
  <c r="H29" i="242"/>
  <c r="H30" i="242" l="1"/>
  <c r="I29" i="242"/>
  <c r="J29" i="242" l="1"/>
  <c r="I30" i="242"/>
  <c r="K29" i="242" l="1"/>
  <c r="J30" i="242"/>
  <c r="K30" i="242" l="1"/>
  <c r="L29" i="242"/>
  <c r="M29" i="242" l="1"/>
  <c r="L30" i="242"/>
  <c r="M30" i="242" l="1"/>
  <c r="N29" i="242"/>
  <c r="N30" i="242" l="1"/>
  <c r="O29" i="242"/>
  <c r="O30" i="242" l="1"/>
  <c r="P29" i="242"/>
  <c r="P30" i="242" l="1"/>
  <c r="Q29" i="242"/>
  <c r="R29" i="242" l="1"/>
  <c r="Q30" i="242"/>
  <c r="S29" i="242" l="1"/>
  <c r="R30" i="242"/>
  <c r="S30" i="242" l="1"/>
  <c r="T29" i="242"/>
  <c r="U29" i="242" l="1"/>
  <c r="T30" i="242"/>
  <c r="V29" i="242" l="1"/>
  <c r="U30" i="242"/>
  <c r="V30" i="242" l="1"/>
  <c r="W29" i="242"/>
  <c r="W30" i="242" l="1"/>
  <c r="X29" i="242"/>
  <c r="X30" i="242" l="1"/>
  <c r="Y29" i="242"/>
  <c r="Z29" i="242" l="1"/>
  <c r="Y30" i="242"/>
  <c r="AA29" i="242" l="1"/>
  <c r="Z30" i="242"/>
  <c r="AA30" i="242" l="1"/>
  <c r="AB29" i="242"/>
  <c r="AC29" i="242" l="1"/>
  <c r="AB30" i="242"/>
  <c r="AD29" i="242" l="1"/>
  <c r="AC30" i="242"/>
  <c r="AD30" i="242" l="1"/>
  <c r="AE29" i="242"/>
  <c r="AF29" i="242" s="1"/>
  <c r="AG29" i="242" l="1"/>
  <c r="AF30" i="242"/>
  <c r="AE30" i="242"/>
  <c r="AH29" i="242" l="1"/>
  <c r="AH30" i="242" s="1"/>
  <c r="AG30" i="242"/>
  <c r="AI30" i="242"/>
  <c r="AJ29" i="242"/>
  <c r="AK29" i="242" l="1"/>
  <c r="AJ30" i="242"/>
  <c r="AL29" i="242" l="1"/>
  <c r="AK30" i="242"/>
  <c r="AM29" i="242" l="1"/>
  <c r="AL30" i="242"/>
  <c r="AM30" i="242" l="1"/>
  <c r="AN29" i="242"/>
  <c r="AO29" i="242" l="1"/>
  <c r="AN30" i="242"/>
  <c r="AO30" i="242" l="1"/>
  <c r="AP29" i="242"/>
  <c r="AQ29" i="242" l="1"/>
  <c r="AP30" i="242"/>
  <c r="AQ30" i="242" l="1"/>
  <c r="AR29" i="242"/>
  <c r="AR30" i="242" l="1"/>
  <c r="AS29" i="242"/>
  <c r="AT29" i="242" l="1"/>
  <c r="AS30" i="242"/>
  <c r="AU29" i="242" l="1"/>
  <c r="AT30" i="242"/>
  <c r="AV29" i="242" l="1"/>
  <c r="AU30" i="242"/>
  <c r="AV30" i="242" l="1"/>
  <c r="AW29" i="242"/>
  <c r="AW30" i="242" l="1"/>
  <c r="AX29" i="242"/>
  <c r="AY29" i="242" l="1"/>
  <c r="AX30" i="242"/>
  <c r="AY30" i="242" l="1"/>
  <c r="AZ29" i="242"/>
  <c r="BA29" i="242" l="1"/>
  <c r="AZ30" i="242"/>
  <c r="BB29" i="242" l="1"/>
  <c r="BA30" i="242"/>
  <c r="BB30" i="242" l="1"/>
  <c r="BC29" i="242"/>
  <c r="BC30" i="242" l="1"/>
  <c r="BD29" i="242"/>
  <c r="BD30" i="242" l="1"/>
  <c r="BE29" i="242"/>
  <c r="BF29" i="242" l="1"/>
  <c r="BE30" i="242"/>
  <c r="BG29" i="242" l="1"/>
  <c r="BF30" i="242"/>
  <c r="BG30" i="242" l="1"/>
  <c r="BH29" i="242"/>
  <c r="BI29" i="242" l="1"/>
  <c r="BH30" i="242"/>
  <c r="BJ29" i="242" l="1"/>
  <c r="BI30" i="242"/>
  <c r="BK29" i="242" l="1"/>
  <c r="BJ30" i="242"/>
  <c r="BL29" i="242" l="1"/>
  <c r="BK30" i="242"/>
  <c r="BM29" i="242" l="1"/>
  <c r="BM30" i="242" s="1"/>
  <c r="BL30" i="242"/>
</calcChain>
</file>

<file path=xl/sharedStrings.xml><?xml version="1.0" encoding="utf-8"?>
<sst xmlns="http://schemas.openxmlformats.org/spreadsheetml/2006/main" count="634" uniqueCount="88">
  <si>
    <t>項目</t>
    <rPh sb="0" eb="2">
      <t>コウモク</t>
    </rPh>
    <phoneticPr fontId="2"/>
  </si>
  <si>
    <t>備考</t>
    <rPh sb="0" eb="2">
      <t>ビコウ</t>
    </rPh>
    <phoneticPr fontId="2"/>
  </si>
  <si>
    <t>●</t>
    <phoneticPr fontId="2"/>
  </si>
  <si>
    <t>◇</t>
    <phoneticPr fontId="2"/>
  </si>
  <si>
    <t>別紙　週休2日確認シート</t>
    <rPh sb="0" eb="2">
      <t>ベッシ</t>
    </rPh>
    <rPh sb="3" eb="4">
      <t>シュウ</t>
    </rPh>
    <rPh sb="4" eb="5">
      <t>キュウ</t>
    </rPh>
    <rPh sb="6" eb="7">
      <t>ニチ</t>
    </rPh>
    <rPh sb="7" eb="9">
      <t>カクニン</t>
    </rPh>
    <phoneticPr fontId="2"/>
  </si>
  <si>
    <t>工事着手前に
提出した休工日</t>
    <rPh sb="0" eb="2">
      <t>コウジ</t>
    </rPh>
    <rPh sb="2" eb="4">
      <t>チャクシュ</t>
    </rPh>
    <rPh sb="4" eb="5">
      <t>マエ</t>
    </rPh>
    <rPh sb="7" eb="9">
      <t>テイシュツ</t>
    </rPh>
    <rPh sb="11" eb="13">
      <t>キュウコウ</t>
    </rPh>
    <rPh sb="13" eb="14">
      <t>ビ</t>
    </rPh>
    <phoneticPr fontId="2"/>
  </si>
  <si>
    <t>工事名</t>
    <rPh sb="0" eb="2">
      <t>コウジ</t>
    </rPh>
    <rPh sb="2" eb="3">
      <t>メイ</t>
    </rPh>
    <phoneticPr fontId="2"/>
  </si>
  <si>
    <t>工期</t>
    <phoneticPr fontId="2"/>
  </si>
  <si>
    <t>自</t>
    <rPh sb="0" eb="1">
      <t>ジ</t>
    </rPh>
    <phoneticPr fontId="2"/>
  </si>
  <si>
    <t>～</t>
    <phoneticPr fontId="2"/>
  </si>
  <si>
    <t>○</t>
    <phoneticPr fontId="2"/>
  </si>
  <si>
    <t>休工日</t>
    <rPh sb="0" eb="1">
      <t>キュウ</t>
    </rPh>
    <rPh sb="1" eb="2">
      <t>コウ</t>
    </rPh>
    <rPh sb="2" eb="3">
      <t>ヒ</t>
    </rPh>
    <phoneticPr fontId="2"/>
  </si>
  <si>
    <t>休工予定日</t>
    <rPh sb="0" eb="1">
      <t>キュウ</t>
    </rPh>
    <rPh sb="1" eb="2">
      <t>コウ</t>
    </rPh>
    <rPh sb="2" eb="5">
      <t>ヨテイビ</t>
    </rPh>
    <phoneticPr fontId="2"/>
  </si>
  <si>
    <t>休工予定だったが現場作業のあった日</t>
    <rPh sb="0" eb="1">
      <t>キュウ</t>
    </rPh>
    <rPh sb="1" eb="2">
      <t>コウ</t>
    </rPh>
    <rPh sb="2" eb="4">
      <t>ヨテイ</t>
    </rPh>
    <rPh sb="8" eb="10">
      <t>ゲンバ</t>
    </rPh>
    <rPh sb="10" eb="12">
      <t>サギョウ</t>
    </rPh>
    <rPh sb="16" eb="17">
      <t>ビ</t>
    </rPh>
    <phoneticPr fontId="2"/>
  </si>
  <si>
    <t>：</t>
    <phoneticPr fontId="2"/>
  </si>
  <si>
    <t>◆閉所日数</t>
    <phoneticPr fontId="2"/>
  </si>
  <si>
    <t>◆対象期間</t>
    <phoneticPr fontId="2"/>
  </si>
  <si>
    <t>日</t>
    <rPh sb="0" eb="1">
      <t>ヒ</t>
    </rPh>
    <phoneticPr fontId="2"/>
  </si>
  <si>
    <t>◆現場閉所率</t>
    <phoneticPr fontId="2"/>
  </si>
  <si>
    <t>＝</t>
    <phoneticPr fontId="2"/>
  </si>
  <si>
    <t>％</t>
    <phoneticPr fontId="2"/>
  </si>
  <si>
    <t>凡例</t>
    <phoneticPr fontId="2"/>
  </si>
  <si>
    <t>休工日</t>
    <rPh sb="0" eb="2">
      <t>キュウコウ</t>
    </rPh>
    <rPh sb="2" eb="3">
      <t>ビ</t>
    </rPh>
    <phoneticPr fontId="2"/>
  </si>
  <si>
    <t>週休２日確認シート</t>
    <rPh sb="0" eb="1">
      <t>シュウ</t>
    </rPh>
    <rPh sb="1" eb="2">
      <t>キュウ</t>
    </rPh>
    <rPh sb="3" eb="4">
      <t>ニチ</t>
    </rPh>
    <rPh sb="4" eb="6">
      <t>カクニン</t>
    </rPh>
    <phoneticPr fontId="2"/>
  </si>
  <si>
    <t>元日</t>
    <rPh sb="0" eb="2">
      <t>ガンジツ</t>
    </rPh>
    <phoneticPr fontId="2"/>
  </si>
  <si>
    <t>成人の日</t>
    <rPh sb="0" eb="2">
      <t>セイジン</t>
    </rPh>
    <rPh sb="3" eb="4">
      <t>ヒ</t>
    </rPh>
    <phoneticPr fontId="2"/>
  </si>
  <si>
    <t>建国記念の日</t>
    <rPh sb="0" eb="1">
      <t>ケン</t>
    </rPh>
    <rPh sb="1" eb="2">
      <t>コク</t>
    </rPh>
    <rPh sb="2" eb="4">
      <t>キネン</t>
    </rPh>
    <rPh sb="5" eb="6">
      <t>ヒ</t>
    </rPh>
    <phoneticPr fontId="2"/>
  </si>
  <si>
    <t>天皇誕生日</t>
    <rPh sb="0" eb="2">
      <t>テンノウ</t>
    </rPh>
    <rPh sb="2" eb="5">
      <t>タンジョウビ</t>
    </rPh>
    <phoneticPr fontId="2"/>
  </si>
  <si>
    <t>振替休日</t>
    <rPh sb="0" eb="2">
      <t>フリカエ</t>
    </rPh>
    <rPh sb="2" eb="4">
      <t>キュウジツ</t>
    </rPh>
    <phoneticPr fontId="2"/>
  </si>
  <si>
    <t>春分の日</t>
    <rPh sb="0" eb="2">
      <t>シュンブン</t>
    </rPh>
    <rPh sb="3" eb="4">
      <t>ヒ</t>
    </rPh>
    <phoneticPr fontId="2"/>
  </si>
  <si>
    <t>昭和の日</t>
    <rPh sb="0" eb="2">
      <t>ショウワ</t>
    </rPh>
    <rPh sb="3" eb="4">
      <t>ヒ</t>
    </rPh>
    <phoneticPr fontId="2"/>
  </si>
  <si>
    <t>憲法記念日</t>
    <rPh sb="0" eb="2">
      <t>ケンポウ</t>
    </rPh>
    <rPh sb="2" eb="5">
      <t>キネンビ</t>
    </rPh>
    <phoneticPr fontId="2"/>
  </si>
  <si>
    <t>みどりの日</t>
    <rPh sb="4" eb="5">
      <t>ヒ</t>
    </rPh>
    <phoneticPr fontId="2"/>
  </si>
  <si>
    <t>こどもの日</t>
    <rPh sb="4" eb="5">
      <t>ヒ</t>
    </rPh>
    <phoneticPr fontId="2"/>
  </si>
  <si>
    <t>海の日</t>
    <rPh sb="0" eb="1">
      <t>ウミ</t>
    </rPh>
    <rPh sb="2" eb="3">
      <t>ヒ</t>
    </rPh>
    <phoneticPr fontId="2"/>
  </si>
  <si>
    <t>山の日</t>
    <rPh sb="0" eb="1">
      <t>ヤマ</t>
    </rPh>
    <rPh sb="2" eb="3">
      <t>ヒ</t>
    </rPh>
    <phoneticPr fontId="2"/>
  </si>
  <si>
    <t>敬老の日</t>
    <rPh sb="0" eb="2">
      <t>ケイロウ</t>
    </rPh>
    <rPh sb="3" eb="4">
      <t>ヒ</t>
    </rPh>
    <phoneticPr fontId="2"/>
  </si>
  <si>
    <t>秋分の日</t>
    <rPh sb="0" eb="2">
      <t>シュウブン</t>
    </rPh>
    <rPh sb="3" eb="4">
      <t>ヒ</t>
    </rPh>
    <phoneticPr fontId="2"/>
  </si>
  <si>
    <t>スポーツの日</t>
    <rPh sb="5" eb="6">
      <t>ヒ</t>
    </rPh>
    <phoneticPr fontId="2"/>
  </si>
  <si>
    <t>文化の日</t>
    <rPh sb="0" eb="2">
      <t>ブンカ</t>
    </rPh>
    <rPh sb="3" eb="4">
      <t>ヒ</t>
    </rPh>
    <phoneticPr fontId="2"/>
  </si>
  <si>
    <t>勤労感謝の日</t>
    <rPh sb="0" eb="2">
      <t>キンロウ</t>
    </rPh>
    <rPh sb="2" eb="4">
      <t>カンシャ</t>
    </rPh>
    <rPh sb="5" eb="6">
      <t>ヒ</t>
    </rPh>
    <phoneticPr fontId="2"/>
  </si>
  <si>
    <t>日付</t>
    <rPh sb="0" eb="2">
      <t>ヒヅケ</t>
    </rPh>
    <phoneticPr fontId="2"/>
  </si>
  <si>
    <t>祝日名</t>
    <rPh sb="0" eb="2">
      <t>シュクジツ</t>
    </rPh>
    <rPh sb="2" eb="3">
      <t>メイ</t>
    </rPh>
    <phoneticPr fontId="2"/>
  </si>
  <si>
    <t>－</t>
    <phoneticPr fontId="2"/>
  </si>
  <si>
    <t>=</t>
    <phoneticPr fontId="2"/>
  </si>
  <si>
    <t>対象外期間</t>
    <rPh sb="0" eb="3">
      <t>タイショウガイ</t>
    </rPh>
    <rPh sb="3" eb="5">
      <t>キカン</t>
    </rPh>
    <phoneticPr fontId="2"/>
  </si>
  <si>
    <t>工期日数</t>
    <rPh sb="0" eb="2">
      <t>コウキ</t>
    </rPh>
    <rPh sb="2" eb="4">
      <t>ニッスウ</t>
    </rPh>
    <phoneticPr fontId="2"/>
  </si>
  <si>
    <t>×</t>
    <phoneticPr fontId="2"/>
  </si>
  <si>
    <t>対象外期間（夏季休暇、年末年始など）</t>
    <rPh sb="0" eb="2">
      <t>タイショウガイ</t>
    </rPh>
    <rPh sb="2" eb="4">
      <t>キカン</t>
    </rPh>
    <rPh sb="5" eb="7">
      <t>カキ</t>
    </rPh>
    <rPh sb="7" eb="9">
      <t>キュウカ</t>
    </rPh>
    <rPh sb="10" eb="12">
      <t>ネンマツ</t>
    </rPh>
    <rPh sb="12" eb="14">
      <t>ネンシ</t>
    </rPh>
    <phoneticPr fontId="2"/>
  </si>
  <si>
    <t>×</t>
  </si>
  <si>
    <t>●</t>
  </si>
  <si>
    <t>◇</t>
  </si>
  <si>
    <t>/</t>
    <phoneticPr fontId="2"/>
  </si>
  <si>
    <t>至</t>
    <rPh sb="0" eb="1">
      <t>イタル</t>
    </rPh>
    <phoneticPr fontId="2"/>
  </si>
  <si>
    <t>工事</t>
    <phoneticPr fontId="2"/>
  </si>
  <si>
    <t>／</t>
    <phoneticPr fontId="2"/>
  </si>
  <si>
    <t>対象期間</t>
    <rPh sb="0" eb="2">
      <t>タイショウ</t>
    </rPh>
    <rPh sb="2" eb="4">
      <t>キカン</t>
    </rPh>
    <phoneticPr fontId="2"/>
  </si>
  <si>
    <t>月</t>
    <rPh sb="0" eb="1">
      <t>ガツ</t>
    </rPh>
    <phoneticPr fontId="2"/>
  </si>
  <si>
    <t>○</t>
    <phoneticPr fontId="2"/>
  </si>
  <si>
    <t>《工期全体》現場閉所率の算出</t>
    <rPh sb="1" eb="3">
      <t>コウキ</t>
    </rPh>
    <rPh sb="3" eb="5">
      <t>ゼンタイ</t>
    </rPh>
    <rPh sb="6" eb="8">
      <t>ゲンバ</t>
    </rPh>
    <phoneticPr fontId="2"/>
  </si>
  <si>
    <t>自</t>
    <rPh sb="0" eb="1">
      <t>ジ</t>
    </rPh>
    <phoneticPr fontId="2"/>
  </si>
  <si>
    <t>工事着手日</t>
    <rPh sb="0" eb="2">
      <t>コウジ</t>
    </rPh>
    <rPh sb="2" eb="4">
      <t>チャクシュ</t>
    </rPh>
    <rPh sb="4" eb="5">
      <t>ビ</t>
    </rPh>
    <phoneticPr fontId="2"/>
  </si>
  <si>
    <t>～</t>
    <phoneticPr fontId="2"/>
  </si>
  <si>
    <t>工期</t>
    <phoneticPr fontId="2"/>
  </si>
  <si>
    <t>工事</t>
    <phoneticPr fontId="2"/>
  </si>
  <si>
    <t>月</t>
    <phoneticPr fontId="2"/>
  </si>
  <si>
    <t>着手日</t>
    <phoneticPr fontId="2"/>
  </si>
  <si>
    <t>○</t>
    <phoneticPr fontId="2"/>
  </si>
  <si>
    <t>　</t>
    <phoneticPr fontId="2"/>
  </si>
  <si>
    <t>その他、年末年始休暇、一時中止期間、受注者の責によらず現場作業を余儀なくされた期間は対象期間から除く。</t>
    <phoneticPr fontId="2"/>
  </si>
  <si>
    <t>休工日●</t>
    <rPh sb="0" eb="2">
      <t>キュウコウ</t>
    </rPh>
    <rPh sb="2" eb="3">
      <t>ビ</t>
    </rPh>
    <phoneticPr fontId="2"/>
  </si>
  <si>
    <t>対象外×</t>
    <rPh sb="0" eb="3">
      <t>タイショウガイ</t>
    </rPh>
    <phoneticPr fontId="2"/>
  </si>
  <si>
    <t>現場閉所率</t>
    <rPh sb="0" eb="2">
      <t>ゲンバ</t>
    </rPh>
    <rPh sb="2" eb="4">
      <t>ヘイショ</t>
    </rPh>
    <rPh sb="4" eb="5">
      <t>リツ</t>
    </rPh>
    <phoneticPr fontId="2"/>
  </si>
  <si>
    <t>／</t>
    <phoneticPr fontId="2"/>
  </si>
  <si>
    <t>＝</t>
    <phoneticPr fontId="2"/>
  </si>
  <si>
    <t>％</t>
    <phoneticPr fontId="2"/>
  </si>
  <si>
    <t>土日数</t>
    <rPh sb="0" eb="2">
      <t>ドニチ</t>
    </rPh>
    <rPh sb="2" eb="3">
      <t>スウ</t>
    </rPh>
    <phoneticPr fontId="2"/>
  </si>
  <si>
    <t>対象外</t>
    <rPh sb="0" eb="3">
      <t>タイショウガイ</t>
    </rPh>
    <phoneticPr fontId="2"/>
  </si>
  <si>
    <t>対象期間</t>
    <rPh sb="0" eb="2">
      <t>タイショウ</t>
    </rPh>
    <rPh sb="2" eb="4">
      <t>キカン</t>
    </rPh>
    <phoneticPr fontId="2"/>
  </si>
  <si>
    <t>休工日</t>
    <rPh sb="0" eb="2">
      <t>キュウコウ</t>
    </rPh>
    <rPh sb="2" eb="3">
      <t>ビ</t>
    </rPh>
    <phoneticPr fontId="2"/>
  </si>
  <si>
    <t>④：休工した日数</t>
    <rPh sb="2" eb="4">
      <t>キュウコウ</t>
    </rPh>
    <rPh sb="6" eb="7">
      <t>ビ</t>
    </rPh>
    <rPh sb="7" eb="8">
      <t>スウ</t>
    </rPh>
    <phoneticPr fontId="2"/>
  </si>
  <si>
    <t>5月2日降雨による振替（5月4日）</t>
    <rPh sb="1" eb="2">
      <t>ガツ</t>
    </rPh>
    <rPh sb="3" eb="4">
      <t>ニチ</t>
    </rPh>
    <rPh sb="4" eb="6">
      <t>コウウ</t>
    </rPh>
    <rPh sb="9" eb="11">
      <t>フリカエ</t>
    </rPh>
    <rPh sb="13" eb="14">
      <t>ガツ</t>
    </rPh>
    <rPh sb="15" eb="16">
      <t>ニチ</t>
    </rPh>
    <phoneticPr fontId="2"/>
  </si>
  <si>
    <t>6月14日降雨による振替(7月6日）</t>
    <rPh sb="1" eb="2">
      <t>ガツ</t>
    </rPh>
    <rPh sb="4" eb="5">
      <t>ニチ</t>
    </rPh>
    <rPh sb="5" eb="7">
      <t>コウウ</t>
    </rPh>
    <rPh sb="10" eb="12">
      <t>フリカエ</t>
    </rPh>
    <rPh sb="14" eb="15">
      <t>ガツ</t>
    </rPh>
    <rPh sb="16" eb="17">
      <t>ヒ</t>
    </rPh>
    <phoneticPr fontId="2"/>
  </si>
  <si>
    <t xml:space="preserve">対象期間算出　：　①対象期間（161日）=②工期（174日）－③着手前・夏季休暇等の対象外期間（13日） </t>
    <rPh sb="32" eb="34">
      <t>チャクシュ</t>
    </rPh>
    <rPh sb="34" eb="35">
      <t>マエ</t>
    </rPh>
    <rPh sb="36" eb="38">
      <t>カキ</t>
    </rPh>
    <rPh sb="38" eb="40">
      <t>キュウカ</t>
    </rPh>
    <rPh sb="40" eb="41">
      <t>トウ</t>
    </rPh>
    <rPh sb="42" eb="45">
      <t>タイショウガイ</t>
    </rPh>
    <phoneticPr fontId="2"/>
  </si>
  <si>
    <t>月</t>
    <rPh sb="0" eb="1">
      <t>ツキ</t>
    </rPh>
    <phoneticPr fontId="2"/>
  </si>
  <si>
    <t>NO.1</t>
    <phoneticPr fontId="2"/>
  </si>
  <si>
    <t>NO.2</t>
    <phoneticPr fontId="2"/>
  </si>
  <si>
    <t>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</si>
</sst>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_ "/>
    <numFmt numFmtId="177" formatCode="0.0%"/>
    <numFmt numFmtId="178" formatCode="0.0_);[Red]\(0.0\)"/>
    <numFmt numFmtId="179" formatCode="0.000_ "/>
    <numFmt numFmtId="180" formatCode="[$-411]ggge&quot;年&quot;m&quot;月&quot;d&quot;日&quot;;@"/>
    <numFmt numFmtId="181" formatCode="d"/>
    <numFmt numFmtId="182" formatCode="\①General"/>
    <numFmt numFmtId="183" formatCode="\②General"/>
    <numFmt numFmtId="184" formatCode="\③General"/>
    <numFmt numFmtId="185" formatCode="\④General"/>
    <numFmt numFmtId="186" formatCode="0.0"/>
    <numFmt numFmtId="187" formatCode="\⑤General"/>
  </numFmts>
  <fonts count="5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9"/>
      <name val="ＭＳ 明朝"/>
      <family val="1"/>
      <charset val="128"/>
    </font>
    <font>
      <sz val="10"/>
      <name val="ＭＳ 明朝"/>
      <family val="1"/>
      <charset val="128"/>
    </font>
    <font>
      <sz val="8"/>
      <name val="ＭＳ 明朝"/>
      <family val="1"/>
      <charset val="128"/>
    </font>
    <font>
      <sz val="6"/>
      <name val="ＭＳ 明朝"/>
      <family val="1"/>
      <charset val="128"/>
    </font>
    <font>
      <sz val="10"/>
      <name val="ＭＳ Ｐゴシック"/>
      <family val="3"/>
      <charset val="128"/>
    </font>
    <font>
      <u/>
      <sz val="16"/>
      <name val="ＭＳ 明朝"/>
      <family val="1"/>
      <charset val="128"/>
    </font>
    <font>
      <sz val="10"/>
      <color indexed="10"/>
      <name val="ＭＳ 明朝"/>
      <family val="1"/>
      <charset val="128"/>
    </font>
    <font>
      <sz val="16"/>
      <name val="ＭＳ ゴシック"/>
      <family val="3"/>
      <charset val="128"/>
    </font>
    <font>
      <sz val="10"/>
      <color indexed="12"/>
      <name val="ＭＳ 明朝"/>
      <family val="1"/>
      <charset val="128"/>
    </font>
    <font>
      <sz val="10"/>
      <color indexed="30"/>
      <name val="ＭＳ 明朝"/>
      <family val="1"/>
      <charset val="128"/>
    </font>
    <font>
      <sz val="11"/>
      <color indexed="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8"/>
      <name val="ＭＳ Ｐ明朝"/>
      <family val="1"/>
      <charset val="128"/>
    </font>
    <font>
      <sz val="10"/>
      <name val="ＭＳ Ｐ明朝"/>
      <family val="1"/>
      <charset val="128"/>
    </font>
    <font>
      <sz val="8"/>
      <name val="ＭＳ Ｐゴシック"/>
      <family val="3"/>
      <charset val="128"/>
    </font>
    <font>
      <b/>
      <sz val="6"/>
      <name val="ＭＳ Ｐ明朝"/>
      <family val="1"/>
      <charset val="128"/>
    </font>
    <font>
      <sz val="8"/>
      <color indexed="10"/>
      <name val="ＭＳ 明朝"/>
      <family val="1"/>
      <charset val="128"/>
    </font>
    <font>
      <sz val="9"/>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9"/>
      <name val="ＭＳ Ｐゴシック"/>
      <family val="3"/>
      <charset val="128"/>
    </font>
    <font>
      <sz val="10"/>
      <color indexed="10"/>
      <name val="ＭＳ Ｐゴシック"/>
      <family val="3"/>
      <charset val="128"/>
    </font>
    <font>
      <sz val="10"/>
      <color indexed="12"/>
      <name val="ＭＳ Ｐゴシック"/>
      <family val="3"/>
      <charset val="128"/>
    </font>
    <font>
      <b/>
      <sz val="10"/>
      <name val="ＭＳ Ｐゴシック"/>
      <family val="3"/>
      <charset val="128"/>
    </font>
    <font>
      <b/>
      <u/>
      <sz val="10"/>
      <name val="ＭＳ Ｐゴシック"/>
      <family val="3"/>
      <charset val="128"/>
    </font>
    <font>
      <sz val="11"/>
      <name val="ＭＳ Ｐゴシック"/>
      <family val="3"/>
      <charset val="128"/>
      <scheme val="major"/>
    </font>
    <font>
      <sz val="8"/>
      <name val="ＭＳ Ｐゴシック"/>
      <family val="3"/>
      <charset val="128"/>
      <scheme val="major"/>
    </font>
    <font>
      <sz val="9"/>
      <name val="ＭＳ Ｐゴシック"/>
      <family val="3"/>
      <charset val="128"/>
      <scheme val="major"/>
    </font>
    <font>
      <sz val="10"/>
      <name val="ＭＳ Ｐゴシック"/>
      <family val="3"/>
      <charset val="128"/>
      <scheme val="major"/>
    </font>
    <font>
      <b/>
      <sz val="10"/>
      <name val="HG丸ｺﾞｼｯｸM-PRO"/>
      <family val="3"/>
      <charset val="128"/>
    </font>
    <font>
      <sz val="14"/>
      <name val="ＭＳ Ｐゴシック"/>
      <family val="3"/>
      <charset val="128"/>
      <scheme val="maj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9FBB7"/>
        <bgColor indexed="64"/>
      </patternFill>
    </fill>
    <fill>
      <patternFill patternType="solid">
        <fgColor theme="5" tint="0.59999389629810485"/>
        <bgColor indexed="64"/>
      </patternFill>
    </fill>
    <fill>
      <patternFill patternType="solid">
        <fgColor rgb="FFFFFF0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hair">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hair">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s>
  <cellStyleXfs count="44">
    <xf numFmtId="0" fontId="0" fillId="0" borderId="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0" borderId="0" applyNumberFormat="0" applyFill="0" applyBorder="0" applyAlignment="0" applyProtection="0">
      <alignment vertical="center"/>
    </xf>
    <xf numFmtId="0" fontId="28" fillId="28" borderId="35" applyNumberFormat="0" applyAlignment="0" applyProtection="0">
      <alignment vertical="center"/>
    </xf>
    <xf numFmtId="0" fontId="29" fillId="29" borderId="0" applyNumberFormat="0" applyBorder="0" applyAlignment="0" applyProtection="0">
      <alignment vertical="center"/>
    </xf>
    <xf numFmtId="0" fontId="1" fillId="3" borderId="36" applyNumberFormat="0" applyFont="0" applyAlignment="0" applyProtection="0">
      <alignment vertical="center"/>
    </xf>
    <xf numFmtId="0" fontId="30" fillId="0" borderId="37" applyNumberFormat="0" applyFill="0" applyAlignment="0" applyProtection="0">
      <alignment vertical="center"/>
    </xf>
    <xf numFmtId="0" fontId="31" fillId="30" borderId="0" applyNumberFormat="0" applyBorder="0" applyAlignment="0" applyProtection="0">
      <alignment vertical="center"/>
    </xf>
    <xf numFmtId="0" fontId="32" fillId="31" borderId="38" applyNumberFormat="0" applyAlignment="0" applyProtection="0">
      <alignment vertical="center"/>
    </xf>
    <xf numFmtId="0" fontId="33" fillId="0" borderId="0" applyNumberFormat="0" applyFill="0" applyBorder="0" applyAlignment="0" applyProtection="0">
      <alignment vertical="center"/>
    </xf>
    <xf numFmtId="38" fontId="1" fillId="0" borderId="0" applyFont="0" applyFill="0" applyBorder="0" applyAlignment="0" applyProtection="0">
      <alignment vertical="center"/>
    </xf>
    <xf numFmtId="0" fontId="34" fillId="0" borderId="39" applyNumberFormat="0" applyFill="0" applyAlignment="0" applyProtection="0">
      <alignment vertical="center"/>
    </xf>
    <xf numFmtId="0" fontId="35" fillId="0" borderId="40" applyNumberFormat="0" applyFill="0" applyAlignment="0" applyProtection="0">
      <alignment vertical="center"/>
    </xf>
    <xf numFmtId="0" fontId="36" fillId="0" borderId="41" applyNumberFormat="0" applyFill="0" applyAlignment="0" applyProtection="0">
      <alignment vertical="center"/>
    </xf>
    <xf numFmtId="0" fontId="36" fillId="0" borderId="0" applyNumberFormat="0" applyFill="0" applyBorder="0" applyAlignment="0" applyProtection="0">
      <alignment vertical="center"/>
    </xf>
    <xf numFmtId="0" fontId="37" fillId="0" borderId="42" applyNumberFormat="0" applyFill="0" applyAlignment="0" applyProtection="0">
      <alignment vertical="center"/>
    </xf>
    <xf numFmtId="0" fontId="38" fillId="31" borderId="43" applyNumberFormat="0" applyAlignment="0" applyProtection="0">
      <alignment vertical="center"/>
    </xf>
    <xf numFmtId="0" fontId="39" fillId="0" borderId="0" applyNumberFormat="0" applyFill="0" applyBorder="0" applyAlignment="0" applyProtection="0">
      <alignment vertical="center"/>
    </xf>
    <xf numFmtId="0" fontId="40" fillId="2" borderId="38" applyNumberFormat="0" applyAlignment="0" applyProtection="0">
      <alignment vertical="center"/>
    </xf>
    <xf numFmtId="0" fontId="41" fillId="32" borderId="0" applyNumberFormat="0" applyBorder="0" applyAlignment="0" applyProtection="0">
      <alignment vertical="center"/>
    </xf>
    <xf numFmtId="9" fontId="1" fillId="0" borderId="0" applyFont="0" applyFill="0" applyBorder="0" applyAlignment="0" applyProtection="0">
      <alignment vertical="center"/>
    </xf>
  </cellStyleXfs>
  <cellXfs count="462">
    <xf numFmtId="0" fontId="0" fillId="0" borderId="0" xfId="0" applyAlignme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38" fontId="3"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horizontal="left"/>
    </xf>
    <xf numFmtId="0" fontId="8" fillId="0" borderId="0" xfId="0" applyFont="1" applyAlignment="1">
      <alignment horizontal="left"/>
    </xf>
    <xf numFmtId="38" fontId="6" fillId="0" borderId="0" xfId="33" applyFont="1" applyAlignment="1">
      <alignment horizontal="right" vertical="center"/>
    </xf>
    <xf numFmtId="56" fontId="6" fillId="0" borderId="0" xfId="33" quotePrefix="1" applyNumberFormat="1" applyFont="1" applyAlignment="1">
      <alignment horizontal="center" vertical="center" wrapText="1"/>
    </xf>
    <xf numFmtId="178" fontId="6" fillId="0" borderId="0" xfId="0" quotePrefix="1" applyNumberFormat="1" applyFont="1" applyAlignment="1">
      <alignment horizontal="center" vertical="center"/>
    </xf>
    <xf numFmtId="38" fontId="3" fillId="0" borderId="0" xfId="33" applyFont="1" applyAlignment="1">
      <alignment horizontal="right" vertical="center" wrapText="1"/>
    </xf>
    <xf numFmtId="0" fontId="7" fillId="0" borderId="0" xfId="0" applyFont="1" applyAlignment="1">
      <alignment vertical="center" wrapText="1"/>
    </xf>
    <xf numFmtId="178" fontId="6" fillId="0" borderId="0" xfId="0" applyNumberFormat="1" applyFont="1" applyAlignment="1">
      <alignment horizontal="center" vertical="center"/>
    </xf>
    <xf numFmtId="38" fontId="11" fillId="0" borderId="0" xfId="33" applyFont="1" applyAlignment="1">
      <alignment horizontal="right" vertical="center"/>
    </xf>
    <xf numFmtId="38" fontId="7" fillId="0" borderId="0" xfId="33" applyFont="1" applyAlignment="1">
      <alignment horizontal="right" vertical="center" wrapText="1"/>
    </xf>
    <xf numFmtId="178" fontId="13" fillId="0" borderId="0" xfId="0" quotePrefix="1" applyNumberFormat="1" applyFont="1" applyAlignment="1">
      <alignment horizontal="center" vertical="center"/>
    </xf>
    <xf numFmtId="0" fontId="10" fillId="0" borderId="0" xfId="0" applyFont="1" applyAlignment="1">
      <alignment vertical="center"/>
    </xf>
    <xf numFmtId="0" fontId="3" fillId="0" borderId="0" xfId="0" applyFont="1" applyAlignment="1">
      <alignment vertical="center" wrapText="1"/>
    </xf>
    <xf numFmtId="0" fontId="6" fillId="0" borderId="0" xfId="0" applyFont="1" applyAlignment="1">
      <alignment vertical="center" textRotation="255"/>
    </xf>
    <xf numFmtId="0" fontId="6" fillId="0" borderId="0" xfId="0" applyFont="1" applyAlignment="1">
      <alignment vertical="center" textRotation="255" wrapText="1" shrinkToFit="1"/>
    </xf>
    <xf numFmtId="0" fontId="6" fillId="0" borderId="0" xfId="0" applyFont="1" applyAlignment="1">
      <alignment vertical="center" shrinkToFit="1"/>
    </xf>
    <xf numFmtId="176" fontId="6" fillId="0" borderId="0" xfId="0" quotePrefix="1" applyNumberFormat="1" applyFont="1" applyAlignment="1">
      <alignment vertical="center"/>
    </xf>
    <xf numFmtId="38" fontId="6" fillId="0" borderId="0" xfId="33" applyFont="1" applyAlignment="1">
      <alignment vertical="center"/>
    </xf>
    <xf numFmtId="56" fontId="6" fillId="0" borderId="0" xfId="33" quotePrefix="1" applyNumberFormat="1" applyFont="1" applyAlignment="1">
      <alignment vertical="center" shrinkToFit="1"/>
    </xf>
    <xf numFmtId="177" fontId="6" fillId="0" borderId="0" xfId="0" quotePrefix="1" applyNumberFormat="1" applyFont="1" applyAlignment="1">
      <alignment vertical="center"/>
    </xf>
    <xf numFmtId="0" fontId="11" fillId="0" borderId="0" xfId="0" quotePrefix="1" applyFont="1" applyAlignment="1">
      <alignment vertical="center"/>
    </xf>
    <xf numFmtId="38" fontId="11" fillId="0" borderId="0" xfId="33" applyFont="1" applyAlignment="1">
      <alignment vertical="center"/>
    </xf>
    <xf numFmtId="56" fontId="11" fillId="0" borderId="0" xfId="33" quotePrefix="1" applyNumberFormat="1" applyFont="1" applyAlignment="1">
      <alignment vertical="center" shrinkToFit="1"/>
    </xf>
    <xf numFmtId="56" fontId="11" fillId="0" borderId="0" xfId="33" applyNumberFormat="1" applyFont="1" applyAlignment="1">
      <alignment vertical="center" shrinkToFit="1"/>
    </xf>
    <xf numFmtId="177" fontId="13" fillId="0" borderId="0" xfId="0" quotePrefix="1" applyNumberFormat="1" applyFont="1" applyAlignment="1">
      <alignment vertical="center"/>
    </xf>
    <xf numFmtId="177" fontId="0" fillId="0" borderId="0" xfId="0" applyNumberFormat="1" applyAlignment="1">
      <alignment vertical="center"/>
    </xf>
    <xf numFmtId="56" fontId="11" fillId="0" borderId="0" xfId="33" quotePrefix="1" applyNumberFormat="1" applyFont="1" applyAlignment="1">
      <alignment horizontal="center" vertical="center" shrinkToFit="1"/>
    </xf>
    <xf numFmtId="56" fontId="11" fillId="0" borderId="0" xfId="33" applyNumberFormat="1" applyFont="1" applyAlignment="1">
      <alignment horizontal="center" vertical="center" shrinkToFit="1"/>
    </xf>
    <xf numFmtId="177" fontId="11" fillId="0" borderId="0" xfId="0" quotePrefix="1" applyNumberFormat="1" applyFont="1" applyAlignment="1">
      <alignment vertical="center"/>
    </xf>
    <xf numFmtId="177" fontId="15" fillId="0" borderId="0" xfId="0" applyNumberFormat="1" applyFont="1" applyAlignment="1">
      <alignment vertical="center"/>
    </xf>
    <xf numFmtId="0" fontId="6" fillId="0" borderId="0" xfId="0" applyFont="1" applyAlignment="1">
      <alignment vertical="center" textRotation="255" shrinkToFit="1"/>
    </xf>
    <xf numFmtId="178" fontId="11" fillId="0" borderId="0" xfId="0" quotePrefix="1" applyNumberFormat="1" applyFont="1" applyAlignment="1">
      <alignment vertical="center"/>
    </xf>
    <xf numFmtId="178" fontId="14" fillId="0" borderId="0" xfId="0" quotePrefix="1" applyNumberFormat="1" applyFont="1" applyAlignment="1">
      <alignment vertical="center"/>
    </xf>
    <xf numFmtId="56" fontId="11" fillId="0" borderId="0" xfId="33" quotePrefix="1" applyNumberFormat="1" applyFont="1" applyAlignment="1">
      <alignment vertical="center" wrapText="1"/>
    </xf>
    <xf numFmtId="56" fontId="11" fillId="0" borderId="0" xfId="33" applyNumberFormat="1" applyFont="1" applyAlignment="1">
      <alignment vertical="center" wrapText="1"/>
    </xf>
    <xf numFmtId="0" fontId="0" fillId="0" borderId="0" xfId="0" applyAlignment="1">
      <alignment vertical="center" shrinkToFit="1"/>
    </xf>
    <xf numFmtId="56" fontId="6" fillId="0" borderId="0" xfId="33" quotePrefix="1" applyNumberFormat="1" applyFont="1" applyAlignment="1">
      <alignment vertical="center" wrapText="1"/>
    </xf>
    <xf numFmtId="178" fontId="6" fillId="0" borderId="0" xfId="0" quotePrefix="1" applyNumberFormat="1" applyFont="1" applyAlignment="1">
      <alignment vertical="center"/>
    </xf>
    <xf numFmtId="0" fontId="0" fillId="0" borderId="0" xfId="0" applyAlignment="1">
      <alignment horizontal="center" vertical="center" shrinkToFit="1"/>
    </xf>
    <xf numFmtId="176" fontId="6" fillId="0" borderId="0" xfId="0" quotePrefix="1" applyNumberFormat="1" applyFont="1" applyAlignment="1">
      <alignment horizontal="center" vertical="center"/>
    </xf>
    <xf numFmtId="0" fontId="6" fillId="0" borderId="0" xfId="0" applyFont="1" applyAlignment="1">
      <alignment vertical="center" wrapText="1"/>
    </xf>
    <xf numFmtId="0" fontId="12" fillId="0" borderId="0" xfId="0" applyFont="1" applyAlignment="1">
      <alignment vertical="center" textRotation="180"/>
    </xf>
    <xf numFmtId="0" fontId="9" fillId="0" borderId="0" xfId="0" applyFont="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shrinkToFit="1"/>
    </xf>
    <xf numFmtId="0" fontId="42" fillId="0" borderId="0" xfId="0" applyFont="1" applyAlignment="1">
      <alignment horizontal="center" vertical="center"/>
    </xf>
    <xf numFmtId="0" fontId="42" fillId="0" borderId="0" xfId="0" applyFont="1" applyAlignment="1">
      <alignment vertical="center"/>
    </xf>
    <xf numFmtId="0" fontId="7" fillId="0" borderId="2" xfId="0" applyFont="1" applyFill="1" applyBorder="1" applyAlignment="1">
      <alignment horizontal="center" vertical="center" wrapText="1" shrinkToFit="1"/>
    </xf>
    <xf numFmtId="0" fontId="7" fillId="0" borderId="6" xfId="0" applyFont="1" applyBorder="1" applyAlignment="1">
      <alignment horizontal="center" vertical="center" shrinkToFit="1"/>
    </xf>
    <xf numFmtId="0" fontId="17" fillId="0" borderId="11" xfId="0" applyFont="1" applyBorder="1" applyAlignment="1">
      <alignment horizontal="left"/>
    </xf>
    <xf numFmtId="0" fontId="17" fillId="0" borderId="11" xfId="0" applyFont="1" applyBorder="1" applyAlignment="1">
      <alignment vertical="center"/>
    </xf>
    <xf numFmtId="0" fontId="17" fillId="0" borderId="12" xfId="0" applyFont="1" applyBorder="1" applyAlignment="1">
      <alignment vertical="center"/>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7" fillId="0" borderId="7" xfId="0" applyFont="1" applyBorder="1" applyAlignment="1">
      <alignment horizontal="center" vertical="center" textRotation="255" shrinkToFit="1"/>
    </xf>
    <xf numFmtId="0" fontId="43" fillId="0" borderId="0" xfId="0" applyFont="1" applyAlignment="1">
      <alignment horizontal="center" vertical="center"/>
    </xf>
    <xf numFmtId="0" fontId="44" fillId="0" borderId="0" xfId="0" applyFont="1" applyAlignment="1">
      <alignment vertical="center"/>
    </xf>
    <xf numFmtId="0" fontId="43" fillId="0" borderId="0" xfId="0" applyFont="1" applyAlignment="1">
      <alignment vertical="center"/>
    </xf>
    <xf numFmtId="0" fontId="43" fillId="0" borderId="0" xfId="0" applyFont="1" applyAlignment="1">
      <alignment horizontal="right" vertical="center"/>
    </xf>
    <xf numFmtId="0" fontId="44" fillId="0" borderId="0" xfId="0" applyFont="1" applyBorder="1" applyAlignment="1">
      <alignment vertical="center"/>
    </xf>
    <xf numFmtId="0" fontId="44" fillId="0" borderId="31" xfId="0" applyFont="1" applyBorder="1" applyAlignment="1">
      <alignment horizontal="center"/>
    </xf>
    <xf numFmtId="0" fontId="0" fillId="0" borderId="0" xfId="0" applyAlignment="1">
      <alignment vertical="center" wrapText="1"/>
    </xf>
    <xf numFmtId="56" fontId="23" fillId="0" borderId="6" xfId="33" quotePrefix="1" applyNumberFormat="1" applyFont="1" applyFill="1" applyBorder="1" applyAlignment="1">
      <alignment horizontal="center" vertical="center" shrinkToFit="1"/>
    </xf>
    <xf numFmtId="56" fontId="7" fillId="0" borderId="10" xfId="33" quotePrefix="1" applyNumberFormat="1" applyFont="1" applyFill="1" applyBorder="1" applyAlignment="1">
      <alignment horizontal="center" vertical="center" shrinkToFit="1"/>
    </xf>
    <xf numFmtId="56" fontId="7" fillId="0" borderId="1" xfId="33" applyNumberFormat="1" applyFont="1" applyFill="1" applyBorder="1" applyAlignment="1">
      <alignment horizontal="center" vertical="center" shrinkToFit="1"/>
    </xf>
    <xf numFmtId="0" fontId="6" fillId="0" borderId="24" xfId="0" applyFont="1" applyBorder="1" applyAlignment="1">
      <alignment vertical="center" textRotation="255"/>
    </xf>
    <xf numFmtId="0" fontId="6" fillId="0" borderId="24" xfId="0" applyFont="1" applyBorder="1" applyAlignment="1">
      <alignment vertical="center" textRotation="255" wrapText="1" shrinkToFit="1"/>
    </xf>
    <xf numFmtId="0" fontId="6" fillId="0" borderId="24" xfId="0" applyFont="1" applyBorder="1" applyAlignment="1">
      <alignment vertical="center" shrinkToFit="1"/>
    </xf>
    <xf numFmtId="0" fontId="11" fillId="0" borderId="24" xfId="0" quotePrefix="1" applyFont="1" applyBorder="1" applyAlignment="1">
      <alignment vertical="center"/>
    </xf>
    <xf numFmtId="0" fontId="6" fillId="0" borderId="24" xfId="0" applyFont="1" applyBorder="1" applyAlignment="1">
      <alignment vertical="center"/>
    </xf>
    <xf numFmtId="38" fontId="11" fillId="0" borderId="24" xfId="33" applyFont="1" applyBorder="1" applyAlignment="1">
      <alignment vertical="center"/>
    </xf>
    <xf numFmtId="56" fontId="11" fillId="0" borderId="24" xfId="33" quotePrefix="1" applyNumberFormat="1" applyFont="1" applyBorder="1" applyAlignment="1">
      <alignment vertical="center" shrinkToFit="1"/>
    </xf>
    <xf numFmtId="56" fontId="11" fillId="0" borderId="24" xfId="33" applyNumberFormat="1" applyFont="1" applyBorder="1" applyAlignment="1">
      <alignment vertical="center" shrinkToFit="1"/>
    </xf>
    <xf numFmtId="177" fontId="11" fillId="0" borderId="24" xfId="0" quotePrefix="1" applyNumberFormat="1" applyFont="1" applyBorder="1" applyAlignment="1">
      <alignment vertical="center"/>
    </xf>
    <xf numFmtId="0" fontId="8" fillId="0" borderId="24" xfId="0" applyFont="1" applyBorder="1" applyAlignment="1">
      <alignment horizontal="left"/>
    </xf>
    <xf numFmtId="0" fontId="4" fillId="0" borderId="24" xfId="0" applyFont="1" applyBorder="1" applyAlignment="1">
      <alignment vertical="center"/>
    </xf>
    <xf numFmtId="0" fontId="7" fillId="0" borderId="24" xfId="0" applyFont="1" applyBorder="1" applyAlignment="1">
      <alignment vertical="center"/>
    </xf>
    <xf numFmtId="0" fontId="24" fillId="0" borderId="0" xfId="0" applyFont="1" applyBorder="1" applyAlignment="1">
      <alignment horizontal="left" vertical="center" wrapText="1"/>
    </xf>
    <xf numFmtId="0" fontId="9" fillId="0" borderId="0" xfId="0" applyFont="1" applyAlignment="1">
      <alignment horizontal="left"/>
    </xf>
    <xf numFmtId="176" fontId="9" fillId="0" borderId="0" xfId="0" quotePrefix="1" applyNumberFormat="1" applyFont="1" applyAlignment="1">
      <alignment vertical="center"/>
    </xf>
    <xf numFmtId="38" fontId="9" fillId="0" borderId="0" xfId="33" applyFont="1" applyAlignment="1">
      <alignment vertical="center"/>
    </xf>
    <xf numFmtId="56" fontId="9" fillId="0" borderId="0" xfId="33" quotePrefix="1" applyNumberFormat="1" applyFont="1" applyAlignment="1">
      <alignment vertical="center" shrinkToFit="1"/>
    </xf>
    <xf numFmtId="177" fontId="9" fillId="0" borderId="0" xfId="0" quotePrefix="1" applyNumberFormat="1" applyFont="1" applyAlignment="1">
      <alignment vertical="center"/>
    </xf>
    <xf numFmtId="0" fontId="9" fillId="0" borderId="0" xfId="0" applyFont="1" applyBorder="1" applyAlignment="1">
      <alignment horizontal="left" vertical="center" wrapText="1"/>
    </xf>
    <xf numFmtId="0" fontId="46" fillId="0" borderId="0" xfId="0" applyFont="1" applyBorder="1" applyAlignment="1">
      <alignment horizontal="left" vertical="center" wrapText="1"/>
    </xf>
    <xf numFmtId="0" fontId="46" fillId="0" borderId="0" xfId="0" applyFont="1" applyBorder="1" applyAlignment="1">
      <alignment vertical="center" wrapText="1"/>
    </xf>
    <xf numFmtId="0" fontId="46" fillId="0" borderId="0" xfId="0" applyFont="1" applyBorder="1" applyAlignment="1">
      <alignment vertical="center"/>
    </xf>
    <xf numFmtId="0" fontId="9" fillId="0" borderId="0" xfId="0" applyNumberFormat="1" applyFont="1" applyAlignment="1">
      <alignment horizontal="center" vertical="center"/>
    </xf>
    <xf numFmtId="0" fontId="21" fillId="0" borderId="0" xfId="0" applyFont="1" applyAlignment="1">
      <alignment vertical="center"/>
    </xf>
    <xf numFmtId="38" fontId="47" fillId="0" borderId="0" xfId="33" applyFont="1" applyAlignment="1">
      <alignment vertical="center"/>
    </xf>
    <xf numFmtId="56" fontId="47" fillId="0" borderId="0" xfId="33" quotePrefix="1" applyNumberFormat="1" applyFont="1" applyAlignment="1">
      <alignment vertical="center" shrinkToFit="1"/>
    </xf>
    <xf numFmtId="56" fontId="47" fillId="0" borderId="0" xfId="33" applyNumberFormat="1" applyFont="1" applyAlignment="1">
      <alignment vertical="center" shrinkToFit="1"/>
    </xf>
    <xf numFmtId="177" fontId="48" fillId="0" borderId="0" xfId="0" quotePrefix="1" applyNumberFormat="1" applyFont="1" applyAlignment="1">
      <alignment vertical="center"/>
    </xf>
    <xf numFmtId="0" fontId="46" fillId="0" borderId="0" xfId="0" applyFont="1" applyAlignment="1">
      <alignment vertical="center"/>
    </xf>
    <xf numFmtId="0" fontId="46" fillId="0" borderId="0" xfId="0" applyNumberFormat="1" applyFont="1" applyAlignment="1">
      <alignment horizontal="center" vertical="center" textRotation="255"/>
    </xf>
    <xf numFmtId="0" fontId="2" fillId="0" borderId="0" xfId="0" applyFont="1" applyAlignment="1">
      <alignment horizontal="left"/>
    </xf>
    <xf numFmtId="0" fontId="50" fillId="0" borderId="0" xfId="0" applyNumberFormat="1" applyFont="1" applyBorder="1" applyAlignment="1">
      <alignment horizontal="left" vertical="top"/>
    </xf>
    <xf numFmtId="176" fontId="9" fillId="0" borderId="0" xfId="0" quotePrefix="1" applyNumberFormat="1" applyFont="1" applyAlignment="1">
      <alignment vertical="top"/>
    </xf>
    <xf numFmtId="0" fontId="9" fillId="0" borderId="0" xfId="0" applyFont="1" applyBorder="1" applyAlignment="1">
      <alignment horizontal="left" vertical="top"/>
    </xf>
    <xf numFmtId="38" fontId="9" fillId="0" borderId="0" xfId="33" applyFont="1" applyAlignment="1">
      <alignment vertical="top"/>
    </xf>
    <xf numFmtId="56" fontId="9" fillId="0" borderId="0" xfId="33" quotePrefix="1" applyNumberFormat="1" applyFont="1" applyAlignment="1">
      <alignment vertical="top" shrinkToFit="1"/>
    </xf>
    <xf numFmtId="0" fontId="9" fillId="0" borderId="0" xfId="0" applyFont="1" applyAlignment="1">
      <alignment vertical="top"/>
    </xf>
    <xf numFmtId="177" fontId="9" fillId="0" borderId="0" xfId="0" quotePrefix="1" applyNumberFormat="1" applyFont="1" applyAlignment="1">
      <alignment vertical="top"/>
    </xf>
    <xf numFmtId="0" fontId="9" fillId="0" borderId="0" xfId="0" applyFont="1" applyAlignment="1">
      <alignment horizontal="left" vertical="top"/>
    </xf>
    <xf numFmtId="0" fontId="9" fillId="0" borderId="0" xfId="0" applyFont="1" applyBorder="1" applyAlignment="1">
      <alignment horizontal="left" vertical="top" wrapText="1"/>
    </xf>
    <xf numFmtId="0" fontId="50" fillId="0" borderId="0" xfId="0" applyFont="1" applyBorder="1" applyAlignment="1">
      <alignment horizontal="left" vertical="top"/>
    </xf>
    <xf numFmtId="181" fontId="45" fillId="0" borderId="1" xfId="0" applyNumberFormat="1" applyFont="1" applyBorder="1" applyAlignment="1">
      <alignment horizontal="center" vertical="center"/>
    </xf>
    <xf numFmtId="181" fontId="45" fillId="0" borderId="1" xfId="0" applyNumberFormat="1" applyFont="1" applyFill="1" applyBorder="1" applyAlignment="1">
      <alignment horizontal="center" vertical="center"/>
    </xf>
    <xf numFmtId="14" fontId="0" fillId="0" borderId="0" xfId="0" applyNumberFormat="1" applyAlignment="1">
      <alignment vertical="center"/>
    </xf>
    <xf numFmtId="0" fontId="0" fillId="0" borderId="0" xfId="0" applyAlignment="1">
      <alignment horizontal="center" vertical="center"/>
    </xf>
    <xf numFmtId="0" fontId="45" fillId="0" borderId="10" xfId="0" applyFont="1" applyFill="1" applyBorder="1" applyAlignment="1">
      <alignment horizontal="center" vertical="center" wrapText="1" shrinkToFit="1"/>
    </xf>
    <xf numFmtId="0" fontId="52" fillId="0" borderId="10" xfId="0" applyFont="1" applyFill="1" applyBorder="1" applyAlignment="1">
      <alignment horizontal="center" vertical="center"/>
    </xf>
    <xf numFmtId="0" fontId="9" fillId="0" borderId="0" xfId="0" applyFont="1" applyAlignment="1">
      <alignment horizontal="center" vertical="center"/>
    </xf>
    <xf numFmtId="0" fontId="9" fillId="0" borderId="0" xfId="0" applyFont="1" applyBorder="1" applyAlignment="1">
      <alignment horizontal="center" vertical="center" wrapText="1"/>
    </xf>
    <xf numFmtId="0" fontId="9" fillId="0" borderId="0" xfId="0" quotePrefix="1" applyFont="1" applyAlignment="1">
      <alignment horizontal="center" vertical="center"/>
    </xf>
    <xf numFmtId="0" fontId="9" fillId="0" borderId="0" xfId="0" applyFont="1" applyAlignment="1">
      <alignment horizontal="center" vertical="center" shrinkToFit="1"/>
    </xf>
    <xf numFmtId="56" fontId="7" fillId="0" borderId="7" xfId="33" quotePrefix="1" applyNumberFormat="1" applyFont="1" applyFill="1" applyBorder="1" applyAlignment="1">
      <alignment horizontal="center" vertical="center" textRotation="255" shrinkToFit="1"/>
    </xf>
    <xf numFmtId="56" fontId="7" fillId="0" borderId="6" xfId="33" quotePrefix="1" applyNumberFormat="1" applyFont="1" applyFill="1" applyBorder="1" applyAlignment="1">
      <alignment horizontal="center" vertical="center" shrinkToFit="1"/>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44" fillId="0" borderId="31" xfId="0" applyFont="1" applyBorder="1" applyAlignment="1">
      <alignment horizontal="center" vertical="center"/>
    </xf>
    <xf numFmtId="0" fontId="16" fillId="0" borderId="4" xfId="0" applyFont="1" applyBorder="1" applyAlignment="1">
      <alignment horizontal="center" vertical="center"/>
    </xf>
    <xf numFmtId="0" fontId="16" fillId="0" borderId="14" xfId="0" applyFont="1" applyBorder="1" applyAlignment="1">
      <alignment horizontal="center" vertical="center"/>
    </xf>
    <xf numFmtId="0" fontId="44" fillId="0" borderId="31" xfId="0" applyFont="1" applyBorder="1" applyAlignment="1">
      <alignment horizontal="right" vertical="center"/>
    </xf>
    <xf numFmtId="0" fontId="44" fillId="0" borderId="32" xfId="0" applyFont="1" applyBorder="1" applyAlignment="1">
      <alignment horizontal="center"/>
    </xf>
    <xf numFmtId="181" fontId="45" fillId="0" borderId="47" xfId="0" applyNumberFormat="1" applyFont="1" applyBorder="1" applyAlignment="1">
      <alignment horizontal="center" vertical="center"/>
    </xf>
    <xf numFmtId="0" fontId="7" fillId="0" borderId="49" xfId="0" applyFont="1" applyBorder="1" applyAlignment="1">
      <alignment horizontal="center" vertical="center" textRotation="255" shrinkToFit="1"/>
    </xf>
    <xf numFmtId="0" fontId="7" fillId="0" borderId="50" xfId="0" applyFont="1" applyBorder="1" applyAlignment="1">
      <alignment horizontal="center" vertical="center" shrinkToFit="1"/>
    </xf>
    <xf numFmtId="0" fontId="7" fillId="0" borderId="47" xfId="0" applyFont="1" applyBorder="1" applyAlignment="1">
      <alignment horizontal="center" vertical="center" shrinkToFit="1"/>
    </xf>
    <xf numFmtId="0" fontId="45" fillId="0" borderId="48" xfId="0" applyFont="1" applyFill="1" applyBorder="1" applyAlignment="1">
      <alignment horizontal="center" vertical="center" wrapText="1" shrinkToFit="1"/>
    </xf>
    <xf numFmtId="181" fontId="45" fillId="0" borderId="47" xfId="0" applyNumberFormat="1" applyFont="1" applyFill="1" applyBorder="1" applyAlignment="1">
      <alignment horizontal="center" vertical="center"/>
    </xf>
    <xf numFmtId="56" fontId="7" fillId="0" borderId="49" xfId="33" quotePrefix="1" applyNumberFormat="1" applyFont="1" applyFill="1" applyBorder="1" applyAlignment="1">
      <alignment horizontal="center" vertical="center" textRotation="255" shrinkToFit="1"/>
    </xf>
    <xf numFmtId="56" fontId="7" fillId="0" borderId="47" xfId="33" applyNumberFormat="1" applyFont="1" applyFill="1" applyBorder="1" applyAlignment="1">
      <alignment horizontal="center" vertical="center" shrinkToFit="1"/>
    </xf>
    <xf numFmtId="56" fontId="7" fillId="0" borderId="48" xfId="33" quotePrefix="1" applyNumberFormat="1" applyFont="1" applyFill="1" applyBorder="1" applyAlignment="1">
      <alignment horizontal="center" vertical="center" shrinkToFit="1"/>
    </xf>
    <xf numFmtId="0" fontId="7" fillId="0" borderId="51" xfId="0" applyFont="1" applyBorder="1" applyAlignment="1">
      <alignment horizontal="center" vertical="center"/>
    </xf>
    <xf numFmtId="0" fontId="52" fillId="0" borderId="48" xfId="0" applyFont="1" applyFill="1" applyBorder="1" applyAlignment="1">
      <alignment horizontal="center" vertical="center"/>
    </xf>
    <xf numFmtId="0" fontId="7" fillId="0" borderId="10"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0" xfId="0" applyFont="1" applyBorder="1" applyAlignment="1">
      <alignment vertical="center"/>
    </xf>
    <xf numFmtId="181" fontId="45" fillId="0" borderId="54" xfId="0" applyNumberFormat="1" applyFont="1" applyBorder="1" applyAlignment="1">
      <alignment horizontal="center" vertical="center"/>
    </xf>
    <xf numFmtId="0" fontId="7" fillId="0" borderId="57" xfId="0" applyFont="1" applyBorder="1" applyAlignment="1">
      <alignment horizontal="center"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8" xfId="0" applyFont="1" applyFill="1" applyBorder="1" applyAlignment="1">
      <alignment horizontal="center" vertical="center" wrapText="1" shrinkToFit="1"/>
    </xf>
    <xf numFmtId="0" fontId="45" fillId="0" borderId="55" xfId="0" applyFont="1" applyFill="1" applyBorder="1" applyAlignment="1">
      <alignment horizontal="center" vertical="center" wrapText="1" shrinkToFit="1"/>
    </xf>
    <xf numFmtId="0" fontId="44" fillId="0" borderId="31" xfId="0" applyFont="1" applyBorder="1" applyAlignment="1">
      <alignment horizontal="left" vertical="center"/>
    </xf>
    <xf numFmtId="181" fontId="45" fillId="0" borderId="54" xfId="0" applyNumberFormat="1" applyFont="1" applyFill="1" applyBorder="1" applyAlignment="1">
      <alignment horizontal="center" vertical="center"/>
    </xf>
    <xf numFmtId="56" fontId="7" fillId="0" borderId="56" xfId="33" quotePrefix="1" applyNumberFormat="1" applyFont="1" applyFill="1" applyBorder="1" applyAlignment="1">
      <alignment horizontal="center" vertical="center" textRotation="255" shrinkToFit="1"/>
    </xf>
    <xf numFmtId="56" fontId="23" fillId="0" borderId="57" xfId="33" quotePrefix="1" applyNumberFormat="1" applyFont="1" applyFill="1" applyBorder="1" applyAlignment="1">
      <alignment horizontal="center" vertical="center" shrinkToFit="1"/>
    </xf>
    <xf numFmtId="56" fontId="7" fillId="0" borderId="54" xfId="33" applyNumberFormat="1" applyFont="1" applyFill="1" applyBorder="1" applyAlignment="1">
      <alignment horizontal="center" vertical="center" shrinkToFit="1"/>
    </xf>
    <xf numFmtId="56" fontId="7" fillId="0" borderId="55" xfId="33" quotePrefix="1" applyNumberFormat="1" applyFont="1" applyFill="1" applyBorder="1" applyAlignment="1">
      <alignment horizontal="center" vertical="center" shrinkToFit="1"/>
    </xf>
    <xf numFmtId="0" fontId="7" fillId="0" borderId="58" xfId="0" applyFont="1" applyBorder="1" applyAlignment="1">
      <alignment horizontal="center" vertical="center"/>
    </xf>
    <xf numFmtId="0" fontId="44" fillId="0" borderId="10" xfId="0" applyFont="1" applyFill="1" applyBorder="1" applyAlignment="1">
      <alignment horizontal="center" vertical="center"/>
    </xf>
    <xf numFmtId="56" fontId="7" fillId="0" borderId="10" xfId="33" applyNumberFormat="1" applyFont="1" applyFill="1" applyBorder="1" applyAlignment="1">
      <alignment horizontal="center" vertical="center" shrinkToFit="1"/>
    </xf>
    <xf numFmtId="56" fontId="7" fillId="0" borderId="48" xfId="33" applyNumberFormat="1" applyFont="1" applyFill="1" applyBorder="1" applyAlignment="1">
      <alignment horizontal="center" vertical="center" shrinkToFit="1"/>
    </xf>
    <xf numFmtId="56" fontId="7" fillId="0" borderId="55" xfId="33" applyNumberFormat="1" applyFont="1" applyFill="1" applyBorder="1" applyAlignment="1">
      <alignment horizontal="center" vertical="center" shrinkToFit="1"/>
    </xf>
    <xf numFmtId="0" fontId="52" fillId="0" borderId="55" xfId="0" applyFont="1" applyFill="1" applyBorder="1" applyAlignment="1">
      <alignment horizontal="center" vertical="center"/>
    </xf>
    <xf numFmtId="0" fontId="7" fillId="0" borderId="50" xfId="0" applyFont="1" applyBorder="1" applyAlignment="1">
      <alignment horizontal="center" vertical="center"/>
    </xf>
    <xf numFmtId="0" fontId="9" fillId="0" borderId="17" xfId="0" applyFont="1" applyBorder="1" applyAlignment="1">
      <alignment vertical="center"/>
    </xf>
    <xf numFmtId="0" fontId="9" fillId="0" borderId="15" xfId="0" applyFont="1" applyBorder="1" applyAlignment="1">
      <alignment vertical="center"/>
    </xf>
    <xf numFmtId="0" fontId="21" fillId="0" borderId="55"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48" xfId="0" applyFont="1" applyBorder="1" applyAlignment="1">
      <alignment horizontal="center" vertical="center" shrinkToFit="1"/>
    </xf>
    <xf numFmtId="56" fontId="21" fillId="0" borderId="60" xfId="33" quotePrefix="1" applyNumberFormat="1" applyFont="1" applyFill="1" applyBorder="1" applyAlignment="1">
      <alignment horizontal="center" vertical="center" shrinkToFit="1"/>
    </xf>
    <xf numFmtId="56" fontId="21" fillId="0" borderId="3" xfId="33" quotePrefix="1" applyNumberFormat="1" applyFont="1" applyFill="1" applyBorder="1" applyAlignment="1">
      <alignment horizontal="center" vertical="center" shrinkToFit="1"/>
    </xf>
    <xf numFmtId="0" fontId="44" fillId="0" borderId="31" xfId="0" applyFont="1" applyBorder="1" applyAlignment="1">
      <alignment horizontal="right" vertical="center"/>
    </xf>
    <xf numFmtId="0" fontId="44" fillId="0" borderId="24" xfId="0" applyFont="1" applyBorder="1" applyAlignment="1">
      <alignment horizontal="center" vertical="center"/>
    </xf>
    <xf numFmtId="0" fontId="44" fillId="0" borderId="31" xfId="0" applyFont="1" applyBorder="1" applyAlignment="1">
      <alignment horizontal="center" vertical="center"/>
    </xf>
    <xf numFmtId="0" fontId="44" fillId="0" borderId="56" xfId="0" applyFont="1" applyBorder="1" applyAlignment="1">
      <alignment horizontal="center" vertical="center" textRotation="255" shrinkToFit="1"/>
    </xf>
    <xf numFmtId="0" fontId="44" fillId="0" borderId="55" xfId="0" applyFont="1" applyFill="1" applyBorder="1" applyAlignment="1">
      <alignment horizontal="center" vertical="center"/>
    </xf>
    <xf numFmtId="0" fontId="44" fillId="0" borderId="24" xfId="0" applyFont="1" applyBorder="1" applyAlignment="1">
      <alignment horizontal="center" vertical="center"/>
    </xf>
    <xf numFmtId="0" fontId="44" fillId="0" borderId="25" xfId="0" applyFont="1" applyBorder="1" applyAlignment="1">
      <alignment horizontal="center" vertical="center"/>
    </xf>
    <xf numFmtId="0" fontId="46" fillId="0" borderId="11" xfId="0" applyFont="1" applyBorder="1" applyAlignment="1">
      <alignment horizontal="center" vertical="center" wrapText="1" shrinkToFit="1"/>
    </xf>
    <xf numFmtId="0" fontId="44" fillId="0" borderId="31" xfId="0" applyFont="1" applyBorder="1" applyAlignment="1">
      <alignment horizontal="center" vertical="center"/>
    </xf>
    <xf numFmtId="0" fontId="7" fillId="0" borderId="19" xfId="0" applyFont="1" applyBorder="1" applyAlignment="1">
      <alignment horizontal="center" vertical="center" textRotation="255" shrinkToFit="1"/>
    </xf>
    <xf numFmtId="0" fontId="7" fillId="0" borderId="20"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63" xfId="0" applyFont="1" applyFill="1" applyBorder="1" applyAlignment="1">
      <alignment horizontal="center" vertical="center" wrapText="1" shrinkToFit="1"/>
    </xf>
    <xf numFmtId="0" fontId="45" fillId="0" borderId="18" xfId="0" applyFont="1" applyFill="1" applyBorder="1" applyAlignment="1">
      <alignment horizontal="center" vertical="center" wrapText="1" shrinkToFit="1"/>
    </xf>
    <xf numFmtId="181" fontId="45" fillId="0" borderId="5" xfId="0" applyNumberFormat="1" applyFont="1" applyFill="1" applyBorder="1" applyAlignment="1">
      <alignment horizontal="center" vertical="center"/>
    </xf>
    <xf numFmtId="56" fontId="21" fillId="0" borderId="64" xfId="33" quotePrefix="1" applyNumberFormat="1" applyFont="1" applyFill="1" applyBorder="1" applyAlignment="1">
      <alignment horizontal="center" vertical="center" shrinkToFit="1"/>
    </xf>
    <xf numFmtId="56" fontId="7" fillId="0" borderId="19" xfId="33" quotePrefix="1" applyNumberFormat="1" applyFont="1" applyFill="1" applyBorder="1" applyAlignment="1">
      <alignment horizontal="center" vertical="center" textRotation="255" shrinkToFit="1"/>
    </xf>
    <xf numFmtId="56" fontId="7" fillId="0" borderId="20" xfId="33" quotePrefix="1" applyNumberFormat="1" applyFont="1" applyFill="1" applyBorder="1" applyAlignment="1">
      <alignment horizontal="center" vertical="center" shrinkToFit="1"/>
    </xf>
    <xf numFmtId="56" fontId="7" fillId="0" borderId="5" xfId="33" applyNumberFormat="1" applyFont="1" applyFill="1" applyBorder="1" applyAlignment="1">
      <alignment horizontal="center" vertical="center" shrinkToFit="1"/>
    </xf>
    <xf numFmtId="56" fontId="7" fillId="0" borderId="18" xfId="33" applyNumberFormat="1" applyFont="1" applyFill="1" applyBorder="1" applyAlignment="1">
      <alignment horizontal="center" vertical="center" shrinkToFit="1"/>
    </xf>
    <xf numFmtId="0" fontId="7" fillId="0" borderId="63" xfId="0" applyFont="1" applyBorder="1" applyAlignment="1">
      <alignment horizontal="center" vertical="center"/>
    </xf>
    <xf numFmtId="0" fontId="52" fillId="0" borderId="18" xfId="0" applyFont="1" applyFill="1" applyBorder="1" applyAlignment="1">
      <alignment horizontal="center" vertical="center"/>
    </xf>
    <xf numFmtId="56" fontId="23" fillId="0" borderId="20" xfId="33" quotePrefix="1" applyNumberFormat="1" applyFont="1" applyFill="1" applyBorder="1" applyAlignment="1">
      <alignment horizontal="center" vertical="center" shrinkToFit="1"/>
    </xf>
    <xf numFmtId="56" fontId="7" fillId="0" borderId="18" xfId="33" quotePrefix="1" applyNumberFormat="1" applyFont="1" applyFill="1" applyBorder="1" applyAlignment="1">
      <alignment horizontal="center" vertical="center" shrinkToFit="1"/>
    </xf>
    <xf numFmtId="0" fontId="44" fillId="0" borderId="18" xfId="0" applyFont="1" applyFill="1" applyBorder="1" applyAlignment="1">
      <alignment horizontal="center" vertical="center"/>
    </xf>
    <xf numFmtId="180" fontId="46" fillId="0" borderId="0" xfId="0" applyNumberFormat="1" applyFont="1" applyBorder="1" applyAlignment="1">
      <alignment horizontal="center" vertical="center" wrapText="1"/>
    </xf>
    <xf numFmtId="181" fontId="45" fillId="0" borderId="45" xfId="0" applyNumberFormat="1" applyFont="1" applyBorder="1" applyAlignment="1">
      <alignment horizontal="center" vertical="center"/>
    </xf>
    <xf numFmtId="0" fontId="21" fillId="0" borderId="23" xfId="0" applyFont="1" applyBorder="1" applyAlignment="1">
      <alignment horizontal="center" vertical="center" shrinkToFit="1"/>
    </xf>
    <xf numFmtId="0" fontId="7" fillId="0" borderId="34" xfId="0" applyFont="1" applyBorder="1" applyAlignment="1">
      <alignment horizontal="center" vertical="center" textRotation="255" shrinkToFit="1"/>
    </xf>
    <xf numFmtId="0" fontId="7" fillId="0" borderId="8"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65" xfId="0" applyFont="1" applyFill="1" applyBorder="1" applyAlignment="1">
      <alignment horizontal="center" vertical="center" wrapText="1" shrinkToFit="1"/>
    </xf>
    <xf numFmtId="0" fontId="45" fillId="0" borderId="23"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7" fillId="0" borderId="51" xfId="0" applyFont="1" applyFill="1" applyBorder="1" applyAlignment="1">
      <alignment horizontal="center" vertical="center" wrapText="1" shrinkToFit="1"/>
    </xf>
    <xf numFmtId="0" fontId="7" fillId="0" borderId="20" xfId="0" applyFont="1" applyFill="1" applyBorder="1" applyAlignment="1">
      <alignment horizontal="center" vertical="center" wrapText="1" shrinkToFit="1"/>
    </xf>
    <xf numFmtId="0" fontId="44" fillId="0" borderId="24" xfId="0" applyNumberFormat="1" applyFont="1" applyBorder="1" applyAlignment="1">
      <alignment horizontal="center" vertical="center"/>
    </xf>
    <xf numFmtId="0" fontId="45" fillId="0" borderId="1" xfId="0" applyFont="1" applyFill="1" applyBorder="1" applyAlignment="1">
      <alignment horizontal="center" vertical="center" wrapText="1" shrinkToFit="1"/>
    </xf>
    <xf numFmtId="0" fontId="7" fillId="0" borderId="2" xfId="0" applyFont="1" applyBorder="1" applyAlignment="1">
      <alignment horizontal="center" vertical="center" shrinkToFit="1"/>
    </xf>
    <xf numFmtId="0" fontId="42" fillId="0" borderId="13" xfId="0" applyFont="1" applyBorder="1" applyAlignment="1">
      <alignment horizontal="right" vertical="center"/>
    </xf>
    <xf numFmtId="0" fontId="42" fillId="0" borderId="17" xfId="0" applyNumberFormat="1" applyFont="1" applyBorder="1" applyAlignment="1">
      <alignment horizontal="right" vertical="center"/>
    </xf>
    <xf numFmtId="0" fontId="44" fillId="0" borderId="24" xfId="0" applyNumberFormat="1" applyFont="1" applyBorder="1" applyAlignment="1">
      <alignment horizontal="left" vertical="center"/>
    </xf>
    <xf numFmtId="0" fontId="7" fillId="0" borderId="20" xfId="0" applyFont="1" applyBorder="1" applyAlignment="1">
      <alignment horizontal="center" vertical="center"/>
    </xf>
    <xf numFmtId="181" fontId="45" fillId="0" borderId="45" xfId="0" applyNumberFormat="1" applyFont="1" applyFill="1" applyBorder="1" applyAlignment="1">
      <alignment horizontal="center" vertical="center"/>
    </xf>
    <xf numFmtId="56" fontId="21" fillId="0" borderId="66" xfId="33" quotePrefix="1" applyNumberFormat="1" applyFont="1" applyFill="1" applyBorder="1" applyAlignment="1">
      <alignment horizontal="center" vertical="center" shrinkToFit="1"/>
    </xf>
    <xf numFmtId="56" fontId="7" fillId="0" borderId="34" xfId="33" quotePrefix="1" applyNumberFormat="1" applyFont="1" applyFill="1" applyBorder="1" applyAlignment="1">
      <alignment horizontal="center" vertical="center" textRotation="255" shrinkToFit="1"/>
    </xf>
    <xf numFmtId="56" fontId="23" fillId="0" borderId="8" xfId="33" quotePrefix="1" applyNumberFormat="1" applyFont="1" applyFill="1" applyBorder="1" applyAlignment="1">
      <alignment horizontal="center" vertical="center" shrinkToFit="1"/>
    </xf>
    <xf numFmtId="56" fontId="7" fillId="0" borderId="45" xfId="33" applyNumberFormat="1" applyFont="1" applyFill="1" applyBorder="1" applyAlignment="1">
      <alignment horizontal="center" vertical="center" shrinkToFit="1"/>
    </xf>
    <xf numFmtId="56" fontId="7" fillId="0" borderId="23" xfId="33" applyNumberFormat="1" applyFont="1" applyFill="1" applyBorder="1" applyAlignment="1">
      <alignment horizontal="center" vertical="center" shrinkToFit="1"/>
    </xf>
    <xf numFmtId="0" fontId="7" fillId="0" borderId="65" xfId="0" applyFont="1" applyBorder="1" applyAlignment="1">
      <alignment horizontal="center" vertical="center"/>
    </xf>
    <xf numFmtId="0" fontId="52" fillId="0" borderId="23" xfId="0" applyFont="1" applyFill="1" applyBorder="1" applyAlignment="1">
      <alignment horizontal="center" vertical="center"/>
    </xf>
    <xf numFmtId="0" fontId="52" fillId="0" borderId="1" xfId="0" applyFont="1" applyFill="1" applyBorder="1" applyAlignment="1">
      <alignment horizontal="center" vertical="center"/>
    </xf>
    <xf numFmtId="181" fontId="45" fillId="0" borderId="5" xfId="0" applyNumberFormat="1" applyFont="1" applyBorder="1" applyAlignment="1">
      <alignment horizontal="center" vertical="center"/>
    </xf>
    <xf numFmtId="0" fontId="21" fillId="0" borderId="18" xfId="0" applyFont="1" applyBorder="1" applyAlignment="1">
      <alignment horizontal="center" vertical="center" shrinkToFit="1"/>
    </xf>
    <xf numFmtId="0" fontId="7" fillId="0" borderId="63" xfId="0" applyFont="1" applyBorder="1" applyAlignment="1">
      <alignment horizontal="center" vertical="center" shrinkToFit="1"/>
    </xf>
    <xf numFmtId="0" fontId="17" fillId="0" borderId="13" xfId="0" applyFont="1" applyBorder="1" applyAlignment="1">
      <alignment horizontal="center" vertical="center" wrapText="1"/>
    </xf>
    <xf numFmtId="0" fontId="16" fillId="0" borderId="44" xfId="0" applyFont="1" applyBorder="1" applyAlignment="1">
      <alignment horizontal="center" vertical="center"/>
    </xf>
    <xf numFmtId="0" fontId="52" fillId="0" borderId="5" xfId="0" applyFont="1" applyFill="1" applyBorder="1" applyAlignment="1">
      <alignment horizontal="center" vertical="center"/>
    </xf>
    <xf numFmtId="0" fontId="17" fillId="0" borderId="67" xfId="0" applyFont="1" applyBorder="1" applyAlignment="1">
      <alignment horizontal="center" vertical="center" wrapText="1"/>
    </xf>
    <xf numFmtId="56" fontId="7" fillId="0" borderId="2" xfId="33" quotePrefix="1" applyNumberFormat="1" applyFont="1" applyFill="1" applyBorder="1" applyAlignment="1">
      <alignment horizontal="center" vertical="center" textRotation="255" shrinkToFit="1"/>
    </xf>
    <xf numFmtId="56" fontId="21" fillId="0" borderId="10" xfId="33" quotePrefix="1" applyNumberFormat="1" applyFont="1" applyFill="1" applyBorder="1" applyAlignment="1">
      <alignment horizontal="center" vertical="center" shrinkToFit="1"/>
    </xf>
    <xf numFmtId="56" fontId="21" fillId="0" borderId="48" xfId="33" quotePrefix="1" applyNumberFormat="1" applyFont="1" applyFill="1" applyBorder="1" applyAlignment="1">
      <alignment horizontal="center" vertical="center" shrinkToFit="1"/>
    </xf>
    <xf numFmtId="0" fontId="42" fillId="0" borderId="13" xfId="0" applyFont="1" applyBorder="1" applyAlignment="1">
      <alignment vertical="center"/>
    </xf>
    <xf numFmtId="56" fontId="7" fillId="0" borderId="23" xfId="33" quotePrefix="1" applyNumberFormat="1" applyFont="1" applyFill="1" applyBorder="1" applyAlignment="1">
      <alignment horizontal="center" vertical="center" shrinkToFit="1"/>
    </xf>
    <xf numFmtId="0" fontId="44" fillId="0" borderId="23" xfId="0" applyFont="1" applyFill="1" applyBorder="1" applyAlignment="1">
      <alignment horizontal="center" vertical="center"/>
    </xf>
    <xf numFmtId="56" fontId="23" fillId="0" borderId="1" xfId="33" quotePrefix="1" applyNumberFormat="1" applyFont="1" applyFill="1" applyBorder="1" applyAlignment="1">
      <alignment horizontal="center" vertical="center" shrinkToFit="1"/>
    </xf>
    <xf numFmtId="0" fontId="44" fillId="0" borderId="1" xfId="0" applyFont="1" applyFill="1" applyBorder="1" applyAlignment="1">
      <alignment horizontal="center" vertical="center"/>
    </xf>
    <xf numFmtId="56" fontId="23" fillId="0" borderId="47" xfId="33" quotePrefix="1" applyNumberFormat="1" applyFont="1" applyFill="1" applyBorder="1" applyAlignment="1">
      <alignment horizontal="center" vertical="center" shrinkToFit="1"/>
    </xf>
    <xf numFmtId="0" fontId="44" fillId="0" borderId="47" xfId="0" applyFont="1" applyFill="1" applyBorder="1" applyAlignment="1">
      <alignment horizontal="center" vertical="center"/>
    </xf>
    <xf numFmtId="0" fontId="42" fillId="0" borderId="31" xfId="0" applyFont="1" applyBorder="1" applyAlignment="1">
      <alignment horizontal="right" vertical="center"/>
    </xf>
    <xf numFmtId="56" fontId="7" fillId="0" borderId="51" xfId="33" quotePrefix="1" applyNumberFormat="1" applyFont="1" applyFill="1" applyBorder="1" applyAlignment="1">
      <alignment horizontal="center" vertical="center" textRotation="255" shrinkToFit="1"/>
    </xf>
    <xf numFmtId="56" fontId="7" fillId="0" borderId="2" xfId="33" quotePrefix="1" applyNumberFormat="1" applyFont="1" applyFill="1" applyBorder="1" applyAlignment="1">
      <alignment horizontal="center" vertical="center" shrinkToFit="1"/>
    </xf>
    <xf numFmtId="56" fontId="7" fillId="0" borderId="63" xfId="33" quotePrefix="1" applyNumberFormat="1" applyFont="1" applyFill="1" applyBorder="1" applyAlignment="1">
      <alignment horizontal="center" vertical="center" shrinkToFit="1"/>
    </xf>
    <xf numFmtId="56" fontId="7" fillId="0" borderId="51" xfId="33" quotePrefix="1" applyNumberFormat="1" applyFont="1" applyFill="1" applyBorder="1" applyAlignment="1">
      <alignment horizontal="center" vertical="center" shrinkToFit="1"/>
    </xf>
    <xf numFmtId="56" fontId="7" fillId="0" borderId="3" xfId="33" quotePrefix="1" applyNumberFormat="1" applyFont="1" applyFill="1" applyBorder="1" applyAlignment="1">
      <alignment horizontal="center" vertical="center" shrinkToFit="1"/>
    </xf>
    <xf numFmtId="56" fontId="7" fillId="0" borderId="52" xfId="33" quotePrefix="1" applyNumberFormat="1" applyFont="1" applyFill="1" applyBorder="1" applyAlignment="1">
      <alignment horizontal="center" vertical="center" shrinkToFit="1"/>
    </xf>
    <xf numFmtId="0" fontId="7" fillId="0" borderId="6" xfId="0" applyFont="1" applyBorder="1" applyAlignment="1">
      <alignment horizontal="center" vertical="center"/>
    </xf>
    <xf numFmtId="56" fontId="23" fillId="0" borderId="2" xfId="33" quotePrefix="1" applyNumberFormat="1" applyFont="1" applyFill="1" applyBorder="1" applyAlignment="1">
      <alignment horizontal="center" vertical="center" shrinkToFit="1"/>
    </xf>
    <xf numFmtId="56" fontId="23" fillId="0" borderId="51" xfId="33" quotePrefix="1" applyNumberFormat="1" applyFont="1" applyFill="1" applyBorder="1" applyAlignment="1">
      <alignment horizontal="center" vertical="center" shrinkToFit="1"/>
    </xf>
    <xf numFmtId="0" fontId="49" fillId="0" borderId="0" xfId="0" applyFont="1" applyFill="1" applyBorder="1" applyAlignment="1">
      <alignment horizontal="center" vertical="center"/>
    </xf>
    <xf numFmtId="0" fontId="49" fillId="0" borderId="15" xfId="0" applyFont="1" applyFill="1" applyBorder="1" applyAlignment="1">
      <alignment horizontal="center" vertical="center"/>
    </xf>
    <xf numFmtId="0" fontId="45" fillId="0" borderId="7" xfId="0" applyFont="1" applyBorder="1" applyAlignment="1">
      <alignment horizontal="center" vertical="center" textRotation="255" shrinkToFit="1"/>
    </xf>
    <xf numFmtId="0" fontId="53" fillId="0" borderId="12" xfId="0" applyFont="1" applyFill="1" applyBorder="1" applyAlignment="1">
      <alignment horizontal="center" vertical="center" wrapText="1" shrinkToFit="1"/>
    </xf>
    <xf numFmtId="181" fontId="46" fillId="0" borderId="11" xfId="0" applyNumberFormat="1" applyFont="1" applyBorder="1" applyAlignment="1">
      <alignment horizontal="center" vertical="center" wrapText="1" shrinkToFit="1"/>
    </xf>
    <xf numFmtId="2" fontId="46" fillId="0" borderId="11" xfId="43" applyNumberFormat="1" applyFont="1" applyBorder="1" applyAlignment="1">
      <alignment horizontal="center" vertical="center" wrapText="1" shrinkToFit="1"/>
    </xf>
    <xf numFmtId="0" fontId="44" fillId="0" borderId="11" xfId="0" applyFont="1" applyFill="1" applyBorder="1" applyAlignment="1">
      <alignment horizontal="center" vertical="center" wrapText="1" shrinkToFit="1"/>
    </xf>
    <xf numFmtId="0" fontId="21" fillId="0" borderId="11" xfId="43" applyNumberFormat="1" applyFont="1" applyBorder="1" applyAlignment="1">
      <alignment horizontal="right" vertical="center" wrapText="1" shrinkToFit="1"/>
    </xf>
    <xf numFmtId="0" fontId="21" fillId="0" borderId="11" xfId="0" applyNumberFormat="1" applyFont="1" applyBorder="1" applyAlignment="1">
      <alignment horizontal="right" vertical="center" wrapText="1" shrinkToFit="1"/>
    </xf>
    <xf numFmtId="0" fontId="21" fillId="0" borderId="11" xfId="0" applyNumberFormat="1" applyFont="1" applyBorder="1" applyAlignment="1">
      <alignment horizontal="left" vertical="center" wrapText="1" shrinkToFit="1"/>
    </xf>
    <xf numFmtId="181" fontId="45" fillId="0" borderId="11" xfId="0" applyNumberFormat="1" applyFont="1" applyFill="1" applyBorder="1" applyAlignment="1">
      <alignment horizontal="left" vertical="center" wrapText="1" shrinkToFit="1"/>
    </xf>
    <xf numFmtId="0" fontId="9" fillId="0" borderId="0" xfId="0" applyFont="1" applyFill="1" applyAlignment="1">
      <alignment vertical="center"/>
    </xf>
    <xf numFmtId="0" fontId="21" fillId="0" borderId="0" xfId="0" applyFont="1" applyFill="1" applyAlignment="1">
      <alignment vertical="center"/>
    </xf>
    <xf numFmtId="185" fontId="9" fillId="0" borderId="24" xfId="0" applyNumberFormat="1" applyFont="1" applyFill="1" applyBorder="1" applyAlignment="1">
      <alignment horizontal="center" vertical="center"/>
    </xf>
    <xf numFmtId="56" fontId="7" fillId="0" borderId="57" xfId="33" quotePrefix="1" applyNumberFormat="1" applyFont="1" applyFill="1" applyBorder="1" applyAlignment="1">
      <alignment horizontal="center" vertical="center" shrinkToFit="1"/>
    </xf>
    <xf numFmtId="0" fontId="46" fillId="0" borderId="11" xfId="0" applyFont="1" applyBorder="1" applyAlignment="1">
      <alignment horizontal="center" vertical="center" wrapText="1" shrinkToFit="1"/>
    </xf>
    <xf numFmtId="2" fontId="46" fillId="0" borderId="11" xfId="43" applyNumberFormat="1" applyFont="1" applyBorder="1" applyAlignment="1">
      <alignment horizontal="center" vertical="center" wrapText="1" shrinkToFit="1"/>
    </xf>
    <xf numFmtId="0" fontId="44" fillId="0" borderId="31" xfId="0" applyFont="1" applyBorder="1" applyAlignment="1">
      <alignment horizontal="right" vertical="center"/>
    </xf>
    <xf numFmtId="0" fontId="44" fillId="0" borderId="24" xfId="0" applyFont="1" applyBorder="1" applyAlignment="1">
      <alignment horizontal="center" vertical="center"/>
    </xf>
    <xf numFmtId="0" fontId="44" fillId="0" borderId="25" xfId="0" applyFont="1" applyBorder="1" applyAlignment="1">
      <alignment horizontal="center" vertical="center"/>
    </xf>
    <xf numFmtId="0" fontId="46" fillId="0" borderId="11" xfId="0" applyFont="1" applyBorder="1" applyAlignment="1">
      <alignment horizontal="center" vertical="center" wrapText="1" shrinkToFit="1"/>
    </xf>
    <xf numFmtId="2" fontId="46" fillId="0" borderId="11" xfId="43" applyNumberFormat="1" applyFont="1" applyBorder="1" applyAlignment="1">
      <alignment horizontal="center" vertical="center" wrapText="1" shrinkToFit="1"/>
    </xf>
    <xf numFmtId="0" fontId="44" fillId="0" borderId="31" xfId="0" applyFont="1" applyBorder="1" applyAlignment="1">
      <alignment horizontal="center" vertical="center"/>
    </xf>
    <xf numFmtId="0" fontId="49" fillId="0" borderId="0" xfId="0" applyFont="1" applyFill="1" applyBorder="1" applyAlignment="1">
      <alignment horizontal="center" vertical="center"/>
    </xf>
    <xf numFmtId="0" fontId="46" fillId="0" borderId="11" xfId="0" applyFont="1" applyBorder="1" applyAlignment="1">
      <alignment horizontal="center" vertical="center" wrapText="1" shrinkToFit="1"/>
    </xf>
    <xf numFmtId="2" fontId="46" fillId="0" borderId="11" xfId="43" applyNumberFormat="1" applyFont="1" applyBorder="1" applyAlignment="1">
      <alignment horizontal="center" vertical="center" wrapText="1" shrinkToFit="1"/>
    </xf>
    <xf numFmtId="0" fontId="44" fillId="0" borderId="24" xfId="0" applyFont="1" applyBorder="1" applyAlignment="1">
      <alignment horizontal="center" vertical="center"/>
    </xf>
    <xf numFmtId="0" fontId="44" fillId="0" borderId="25" xfId="0" applyFont="1" applyBorder="1" applyAlignment="1">
      <alignment horizontal="center" vertical="center"/>
    </xf>
    <xf numFmtId="0" fontId="44" fillId="0" borderId="31" xfId="0" applyFont="1" applyBorder="1" applyAlignment="1">
      <alignment horizontal="center" vertical="center"/>
    </xf>
    <xf numFmtId="185" fontId="9" fillId="0" borderId="0" xfId="0" applyNumberFormat="1" applyFont="1" applyFill="1" applyBorder="1" applyAlignment="1">
      <alignment horizontal="center" vertical="center"/>
    </xf>
    <xf numFmtId="0" fontId="49" fillId="0" borderId="0" xfId="0" applyFont="1" applyFill="1" applyBorder="1" applyAlignment="1">
      <alignment horizontal="center" vertical="center"/>
    </xf>
    <xf numFmtId="0" fontId="50"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9" fillId="0" borderId="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6" fillId="0" borderId="0" xfId="0" applyFont="1" applyFill="1" applyBorder="1" applyAlignment="1">
      <alignment vertical="center" wrapText="1"/>
    </xf>
    <xf numFmtId="0" fontId="46"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1" fillId="0" borderId="0" xfId="0" applyFont="1" applyFill="1" applyBorder="1" applyAlignment="1">
      <alignment vertical="center"/>
    </xf>
    <xf numFmtId="0" fontId="9" fillId="0" borderId="0" xfId="0" applyFont="1" applyFill="1" applyBorder="1" applyAlignment="1">
      <alignment horizontal="left"/>
    </xf>
    <xf numFmtId="0" fontId="2" fillId="0" borderId="0" xfId="0" applyFont="1" applyFill="1" applyBorder="1" applyAlignment="1">
      <alignment horizontal="left"/>
    </xf>
    <xf numFmtId="0" fontId="56" fillId="0" borderId="0" xfId="0" applyFont="1" applyAlignment="1">
      <alignment horizontal="right" vertical="top"/>
    </xf>
    <xf numFmtId="181" fontId="45" fillId="0" borderId="14" xfId="0" applyNumberFormat="1" applyFont="1" applyBorder="1" applyAlignment="1">
      <alignment horizontal="center" vertical="center"/>
    </xf>
    <xf numFmtId="181" fontId="45" fillId="0" borderId="14" xfId="0" applyNumberFormat="1" applyFont="1" applyFill="1" applyBorder="1" applyAlignment="1">
      <alignment horizontal="center" vertical="center"/>
    </xf>
    <xf numFmtId="181" fontId="45" fillId="0" borderId="4" xfId="0" applyNumberFormat="1" applyFont="1" applyFill="1" applyBorder="1" applyAlignment="1">
      <alignment horizontal="center" vertical="center"/>
    </xf>
    <xf numFmtId="0" fontId="6" fillId="0" borderId="17" xfId="0" applyFont="1" applyBorder="1" applyAlignment="1">
      <alignment horizontal="center" vertical="center" textRotation="255"/>
    </xf>
    <xf numFmtId="0" fontId="6" fillId="0" borderId="24"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27" xfId="0" applyFont="1" applyBorder="1" applyAlignment="1">
      <alignment horizontal="center" vertical="center" textRotation="255"/>
    </xf>
    <xf numFmtId="0" fontId="53" fillId="0" borderId="13" xfId="0" applyFont="1" applyBorder="1" applyAlignment="1">
      <alignment horizontal="center" vertical="center"/>
    </xf>
    <xf numFmtId="0" fontId="53" fillId="0" borderId="31" xfId="0" applyFont="1" applyBorder="1" applyAlignment="1">
      <alignment horizontal="center" vertical="center"/>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54" fillId="0" borderId="44" xfId="0" applyFont="1" applyBorder="1" applyAlignment="1">
      <alignment horizontal="center" vertical="center"/>
    </xf>
    <xf numFmtId="0" fontId="54" fillId="0" borderId="4" xfId="0" applyFont="1" applyBorder="1" applyAlignment="1">
      <alignment horizontal="center" vertical="center"/>
    </xf>
    <xf numFmtId="0" fontId="17" fillId="0" borderId="4" xfId="0" applyFont="1" applyBorder="1" applyAlignment="1">
      <alignment horizontal="center" vertical="center" wrapText="1"/>
    </xf>
    <xf numFmtId="0" fontId="17" fillId="0" borderId="14" xfId="0" applyFont="1" applyBorder="1" applyAlignment="1">
      <alignment horizontal="center" vertical="center" wrapText="1"/>
    </xf>
    <xf numFmtId="0" fontId="54" fillId="0" borderId="46" xfId="0" applyFont="1" applyBorder="1" applyAlignment="1">
      <alignment horizontal="center" vertical="center"/>
    </xf>
    <xf numFmtId="0" fontId="54" fillId="0" borderId="11" xfId="0" applyFont="1" applyBorder="1" applyAlignment="1">
      <alignment horizontal="center" vertical="center"/>
    </xf>
    <xf numFmtId="0" fontId="42" fillId="0" borderId="13" xfId="0" applyFont="1" applyBorder="1" applyAlignment="1">
      <alignment horizontal="center" vertical="center"/>
    </xf>
    <xf numFmtId="0" fontId="42" fillId="0" borderId="31" xfId="0" applyFont="1" applyBorder="1" applyAlignment="1">
      <alignment horizontal="center" vertical="center"/>
    </xf>
    <xf numFmtId="0" fontId="53" fillId="0" borderId="31" xfId="0" applyFont="1" applyFill="1" applyBorder="1" applyAlignment="1">
      <alignment horizontal="center" vertical="center" wrapText="1"/>
    </xf>
    <xf numFmtId="0" fontId="53" fillId="0" borderId="32" xfId="0" applyFont="1" applyFill="1" applyBorder="1" applyAlignment="1">
      <alignment horizontal="center" vertical="center" wrapText="1"/>
    </xf>
    <xf numFmtId="0" fontId="46" fillId="0" borderId="13" xfId="0" applyFont="1" applyBorder="1" applyAlignment="1">
      <alignment horizontal="center" vertical="center" wrapText="1" shrinkToFit="1"/>
    </xf>
    <xf numFmtId="0" fontId="46" fillId="0" borderId="31" xfId="0" applyFont="1" applyBorder="1" applyAlignment="1">
      <alignment horizontal="center" vertical="center" wrapText="1" shrinkToFit="1"/>
    </xf>
    <xf numFmtId="0" fontId="46" fillId="0" borderId="70" xfId="0" applyFont="1" applyBorder="1" applyAlignment="1">
      <alignment horizontal="center" vertical="center" wrapText="1" shrinkToFit="1"/>
    </xf>
    <xf numFmtId="0" fontId="46" fillId="0" borderId="75" xfId="0" applyFont="1" applyBorder="1" applyAlignment="1">
      <alignment horizontal="center" vertical="center" wrapText="1" shrinkToFit="1"/>
    </xf>
    <xf numFmtId="0" fontId="46" fillId="0" borderId="73" xfId="0" applyFont="1" applyBorder="1" applyAlignment="1">
      <alignment horizontal="center" vertical="center" wrapText="1" shrinkToFit="1"/>
    </xf>
    <xf numFmtId="181" fontId="46" fillId="0" borderId="24" xfId="0" applyNumberFormat="1" applyFont="1" applyBorder="1" applyAlignment="1">
      <alignment horizontal="center" vertical="center" wrapText="1" shrinkToFit="1"/>
    </xf>
    <xf numFmtId="181" fontId="46" fillId="0" borderId="53" xfId="0" applyNumberFormat="1" applyFont="1" applyBorder="1" applyAlignment="1">
      <alignment horizontal="center" vertical="center" wrapText="1" shrinkToFit="1"/>
    </xf>
    <xf numFmtId="0" fontId="9" fillId="0" borderId="62" xfId="0" applyFont="1" applyBorder="1" applyAlignment="1">
      <alignment horizontal="center" vertical="center" wrapText="1" shrinkToFit="1"/>
    </xf>
    <xf numFmtId="0" fontId="9" fillId="0" borderId="29" xfId="0" applyFont="1" applyBorder="1" applyAlignment="1">
      <alignment horizontal="center" vertical="center" wrapText="1" shrinkToFit="1"/>
    </xf>
    <xf numFmtId="0" fontId="9" fillId="0" borderId="30" xfId="0" applyFont="1" applyBorder="1" applyAlignment="1">
      <alignment horizontal="center" vertical="center" wrapText="1" shrinkToFit="1"/>
    </xf>
    <xf numFmtId="0" fontId="46" fillId="0" borderId="46" xfId="0" applyFont="1" applyBorder="1" applyAlignment="1">
      <alignment horizontal="center" vertical="center" wrapText="1" shrinkToFit="1"/>
    </xf>
    <xf numFmtId="0" fontId="46" fillId="0" borderId="11" xfId="0" applyFont="1" applyBorder="1" applyAlignment="1">
      <alignment horizontal="center" vertical="center" wrapText="1" shrinkToFit="1"/>
    </xf>
    <xf numFmtId="0" fontId="46" fillId="0" borderId="71" xfId="0" applyFont="1" applyBorder="1" applyAlignment="1">
      <alignment horizontal="center" vertical="center" wrapText="1" shrinkToFit="1"/>
    </xf>
    <xf numFmtId="0" fontId="0" fillId="0" borderId="62" xfId="0" applyFont="1" applyBorder="1" applyAlignment="1">
      <alignment horizontal="center" vertical="center" wrapText="1" shrinkToFit="1"/>
    </xf>
    <xf numFmtId="0" fontId="0" fillId="0" borderId="29" xfId="0" applyFont="1" applyBorder="1" applyAlignment="1">
      <alignment horizontal="center" vertical="center" wrapText="1" shrinkToFit="1"/>
    </xf>
    <xf numFmtId="0" fontId="0" fillId="0" borderId="30" xfId="0" applyFont="1" applyBorder="1" applyAlignment="1">
      <alignment horizontal="center" vertical="center" wrapText="1" shrinkToFit="1"/>
    </xf>
    <xf numFmtId="0" fontId="55" fillId="34" borderId="33" xfId="0" applyFont="1" applyFill="1" applyBorder="1" applyAlignment="1">
      <alignment horizontal="center" vertical="center" wrapText="1" shrinkToFit="1"/>
    </xf>
    <xf numFmtId="0" fontId="55" fillId="34" borderId="29" xfId="0" applyFont="1" applyFill="1" applyBorder="1" applyAlignment="1">
      <alignment horizontal="center" vertical="center" wrapText="1" shrinkToFit="1"/>
    </xf>
    <xf numFmtId="0" fontId="55" fillId="34" borderId="30" xfId="0" applyFont="1" applyFill="1" applyBorder="1" applyAlignment="1">
      <alignment horizontal="center" vertical="center" wrapText="1" shrinkToFit="1"/>
    </xf>
    <xf numFmtId="186" fontId="46" fillId="0" borderId="11" xfId="0" applyNumberFormat="1" applyFont="1" applyBorder="1" applyAlignment="1">
      <alignment horizontal="center" vertical="center" wrapText="1" shrinkToFit="1"/>
    </xf>
    <xf numFmtId="0" fontId="46" fillId="0" borderId="33" xfId="0" applyFont="1" applyBorder="1" applyAlignment="1">
      <alignment horizontal="center" vertical="center" wrapText="1" shrinkToFit="1"/>
    </xf>
    <xf numFmtId="0" fontId="46" fillId="0" borderId="29" xfId="0" applyFont="1" applyBorder="1" applyAlignment="1">
      <alignment horizontal="center" vertical="center" wrapText="1" shrinkToFit="1"/>
    </xf>
    <xf numFmtId="0" fontId="46" fillId="0" borderId="30" xfId="0" applyFont="1" applyBorder="1" applyAlignment="1">
      <alignment horizontal="center" vertical="center" wrapText="1" shrinkToFit="1"/>
    </xf>
    <xf numFmtId="2" fontId="46" fillId="0" borderId="46" xfId="43" applyNumberFormat="1" applyFont="1" applyBorder="1" applyAlignment="1">
      <alignment horizontal="center" vertical="center" wrapText="1" shrinkToFit="1"/>
    </xf>
    <xf numFmtId="2" fontId="46" fillId="0" borderId="11" xfId="43" applyNumberFormat="1" applyFont="1" applyBorder="1" applyAlignment="1">
      <alignment horizontal="center" vertical="center" wrapText="1" shrinkToFit="1"/>
    </xf>
    <xf numFmtId="2" fontId="46" fillId="0" borderId="71" xfId="43" applyNumberFormat="1" applyFont="1" applyBorder="1" applyAlignment="1">
      <alignment horizontal="center" vertical="center" wrapText="1" shrinkToFit="1"/>
    </xf>
    <xf numFmtId="0" fontId="42" fillId="0" borderId="9" xfId="0" applyFont="1" applyBorder="1" applyAlignment="1">
      <alignment horizontal="center" vertical="center"/>
    </xf>
    <xf numFmtId="0" fontId="42" fillId="0" borderId="27" xfId="0" applyFont="1" applyBorder="1" applyAlignment="1">
      <alignment horizontal="center" vertical="center"/>
    </xf>
    <xf numFmtId="0" fontId="44" fillId="0" borderId="33" xfId="0" applyFont="1" applyBorder="1" applyAlignment="1">
      <alignment horizontal="center" vertical="center" wrapText="1"/>
    </xf>
    <xf numFmtId="0" fontId="44" fillId="0" borderId="29" xfId="0" applyFont="1" applyBorder="1" applyAlignment="1">
      <alignment horizontal="center" vertical="center"/>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46" fillId="0" borderId="46"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46" fillId="0" borderId="12" xfId="0" applyFont="1" applyFill="1" applyBorder="1" applyAlignment="1">
      <alignment horizontal="center" vertical="center" wrapText="1"/>
    </xf>
    <xf numFmtId="0" fontId="53" fillId="0" borderId="11" xfId="0" applyFont="1" applyFill="1" applyBorder="1" applyAlignment="1">
      <alignment horizontal="center" vertical="center" wrapText="1" shrinkToFit="1"/>
    </xf>
    <xf numFmtId="0" fontId="53" fillId="0" borderId="33" xfId="0" applyFont="1" applyFill="1" applyBorder="1" applyAlignment="1">
      <alignment horizontal="center" vertical="center" wrapText="1" shrinkToFit="1"/>
    </xf>
    <xf numFmtId="0" fontId="53" fillId="0" borderId="29" xfId="0" applyFont="1" applyFill="1" applyBorder="1" applyAlignment="1">
      <alignment horizontal="center" vertical="center" wrapText="1" shrinkToFit="1"/>
    </xf>
    <xf numFmtId="0" fontId="53" fillId="0" borderId="30" xfId="0" applyFont="1" applyFill="1" applyBorder="1" applyAlignment="1">
      <alignment horizontal="center" vertical="center" wrapText="1" shrinkToFit="1"/>
    </xf>
    <xf numFmtId="0" fontId="9" fillId="0" borderId="72" xfId="0" applyFont="1" applyBorder="1" applyAlignment="1">
      <alignment horizontal="center" vertical="center" wrapText="1" shrinkToFit="1"/>
    </xf>
    <xf numFmtId="0" fontId="9" fillId="0" borderId="68" xfId="0" applyFont="1" applyBorder="1" applyAlignment="1">
      <alignment horizontal="center" vertical="center" wrapText="1" shrinkToFit="1"/>
    </xf>
    <xf numFmtId="0" fontId="46" fillId="0" borderId="69" xfId="0" applyNumberFormat="1" applyFont="1" applyBorder="1" applyAlignment="1">
      <alignment horizontal="center" vertical="center" wrapText="1" shrinkToFit="1"/>
    </xf>
    <xf numFmtId="0" fontId="46" fillId="0" borderId="72" xfId="0" applyNumberFormat="1" applyFont="1" applyBorder="1" applyAlignment="1">
      <alignment horizontal="center" vertical="center" wrapText="1" shrinkToFit="1"/>
    </xf>
    <xf numFmtId="181" fontId="9" fillId="35" borderId="72" xfId="0" applyNumberFormat="1" applyFont="1" applyFill="1" applyBorder="1" applyAlignment="1">
      <alignment horizontal="center" vertical="center" wrapText="1" shrinkToFit="1"/>
    </xf>
    <xf numFmtId="181" fontId="9" fillId="35" borderId="68" xfId="0" applyNumberFormat="1" applyFont="1" applyFill="1" applyBorder="1" applyAlignment="1">
      <alignment horizontal="center" vertical="center" wrapText="1" shrinkToFit="1"/>
    </xf>
    <xf numFmtId="0" fontId="42" fillId="0" borderId="17" xfId="0" applyFont="1" applyBorder="1" applyAlignment="1">
      <alignment horizontal="center" vertical="center"/>
    </xf>
    <xf numFmtId="0" fontId="42" fillId="0" borderId="24" xfId="0" applyFont="1" applyBorder="1" applyAlignment="1">
      <alignment horizontal="center" vertical="center"/>
    </xf>
    <xf numFmtId="0" fontId="42" fillId="0" borderId="15" xfId="0" applyFont="1" applyBorder="1" applyAlignment="1">
      <alignment horizontal="center" vertical="center"/>
    </xf>
    <xf numFmtId="0" fontId="42" fillId="0" borderId="0" xfId="0" applyFont="1" applyBorder="1" applyAlignment="1">
      <alignment horizontal="center" vertical="center"/>
    </xf>
    <xf numFmtId="0" fontId="9" fillId="0" borderId="59" xfId="0" applyNumberFormat="1" applyFont="1" applyBorder="1" applyAlignment="1">
      <alignment horizontal="center" vertical="center" wrapText="1" shrinkToFit="1"/>
    </xf>
    <xf numFmtId="0" fontId="9" fillId="0" borderId="8" xfId="0" applyNumberFormat="1" applyFont="1" applyBorder="1" applyAlignment="1">
      <alignment horizontal="center" vertical="center" wrapText="1" shrinkToFit="1"/>
    </xf>
    <xf numFmtId="0" fontId="17" fillId="0" borderId="17" xfId="0" applyFont="1" applyBorder="1" applyAlignment="1">
      <alignment horizontal="center" vertical="center" wrapText="1"/>
    </xf>
    <xf numFmtId="0" fontId="20" fillId="0" borderId="44" xfId="0" applyFont="1" applyBorder="1" applyAlignment="1">
      <alignment horizontal="center" vertical="center" textRotation="255"/>
    </xf>
    <xf numFmtId="0" fontId="20" fillId="0" borderId="4" xfId="0" applyFont="1" applyBorder="1" applyAlignment="1">
      <alignment horizontal="center" vertical="center" textRotation="255"/>
    </xf>
    <xf numFmtId="0" fontId="17" fillId="0" borderId="44" xfId="0" applyFont="1" applyBorder="1" applyAlignment="1">
      <alignment horizontal="center" vertical="center" wrapText="1"/>
    </xf>
    <xf numFmtId="0" fontId="20" fillId="0" borderId="46" xfId="0" applyFont="1" applyBorder="1" applyAlignment="1">
      <alignment horizontal="center" vertical="center" textRotation="255"/>
    </xf>
    <xf numFmtId="0" fontId="20" fillId="0" borderId="11" xfId="0" applyFont="1" applyBorder="1" applyAlignment="1">
      <alignment horizontal="center" vertical="center" textRotation="255"/>
    </xf>
    <xf numFmtId="0" fontId="42" fillId="0" borderId="61" xfId="0" applyFont="1" applyBorder="1" applyAlignment="1">
      <alignment horizontal="center" vertical="center"/>
    </xf>
    <xf numFmtId="0" fontId="42" fillId="0" borderId="16" xfId="0" applyFont="1" applyBorder="1" applyAlignment="1">
      <alignment horizontal="center" vertical="center"/>
    </xf>
    <xf numFmtId="0" fontId="46" fillId="0" borderId="13" xfId="0" applyFont="1" applyFill="1" applyBorder="1" applyAlignment="1">
      <alignment horizontal="center" vertical="center" wrapText="1"/>
    </xf>
    <xf numFmtId="0" fontId="46" fillId="0" borderId="31" xfId="0" applyFont="1" applyFill="1" applyBorder="1" applyAlignment="1">
      <alignment horizontal="center" vertical="center" wrapText="1"/>
    </xf>
    <xf numFmtId="0" fontId="46" fillId="0" borderId="32" xfId="0" applyFont="1" applyFill="1" applyBorder="1" applyAlignment="1">
      <alignment horizontal="center" vertical="center" wrapText="1"/>
    </xf>
    <xf numFmtId="0" fontId="44" fillId="0" borderId="17" xfId="0" applyFont="1" applyBorder="1" applyAlignment="1">
      <alignment horizontal="center" vertical="center"/>
    </xf>
    <xf numFmtId="0" fontId="44" fillId="0" borderId="24" xfId="0" applyFont="1" applyBorder="1" applyAlignment="1">
      <alignment horizontal="center" vertical="center"/>
    </xf>
    <xf numFmtId="0" fontId="44" fillId="0" borderId="25" xfId="0" applyFont="1" applyBorder="1" applyAlignment="1">
      <alignment horizontal="center" vertical="center"/>
    </xf>
    <xf numFmtId="0" fontId="44" fillId="0" borderId="15" xfId="0" applyFont="1" applyBorder="1" applyAlignment="1">
      <alignment horizontal="center" vertical="center"/>
    </xf>
    <xf numFmtId="0" fontId="44" fillId="0" borderId="0" xfId="0" applyFont="1" applyBorder="1" applyAlignment="1">
      <alignment horizontal="center" vertical="center"/>
    </xf>
    <xf numFmtId="0" fontId="44" fillId="0" borderId="26" xfId="0" applyFont="1" applyBorder="1" applyAlignment="1">
      <alignment horizontal="center" vertical="center"/>
    </xf>
    <xf numFmtId="0" fontId="44" fillId="0" borderId="9" xfId="0" applyFont="1" applyBorder="1" applyAlignment="1">
      <alignment horizontal="center" vertical="center"/>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22" fillId="0" borderId="33" xfId="0" applyFont="1" applyBorder="1" applyAlignment="1">
      <alignment horizontal="center" vertical="center" wrapText="1"/>
    </xf>
    <xf numFmtId="0" fontId="44" fillId="0" borderId="13" xfId="0" applyFont="1" applyBorder="1" applyAlignment="1">
      <alignment horizontal="center" vertical="center"/>
    </xf>
    <xf numFmtId="0" fontId="44" fillId="0" borderId="31" xfId="0" applyFont="1" applyBorder="1" applyAlignment="1">
      <alignment horizontal="center" vertical="center"/>
    </xf>
    <xf numFmtId="0" fontId="46" fillId="0" borderId="69" xfId="0" applyFont="1" applyBorder="1" applyAlignment="1">
      <alignment horizontal="center" vertical="center" wrapText="1" shrinkToFit="1"/>
    </xf>
    <xf numFmtId="0" fontId="46" fillId="0" borderId="72" xfId="0" applyFont="1" applyBorder="1" applyAlignment="1">
      <alignment horizontal="center" vertical="center" wrapText="1" shrinkToFit="1"/>
    </xf>
    <xf numFmtId="0" fontId="9" fillId="0" borderId="73" xfId="0" applyFont="1" applyBorder="1" applyAlignment="1">
      <alignment horizontal="center" vertical="center" wrapText="1" shrinkToFit="1"/>
    </xf>
    <xf numFmtId="0" fontId="9" fillId="0" borderId="74" xfId="0" applyFont="1" applyBorder="1" applyAlignment="1">
      <alignment horizontal="center" vertical="center" wrapText="1" shrinkToFit="1"/>
    </xf>
    <xf numFmtId="180" fontId="46" fillId="0" borderId="29" xfId="0" applyNumberFormat="1" applyFont="1" applyBorder="1" applyAlignment="1">
      <alignment horizontal="center" vertical="center" wrapText="1"/>
    </xf>
    <xf numFmtId="180" fontId="46" fillId="0" borderId="30" xfId="0" applyNumberFormat="1" applyFont="1" applyBorder="1" applyAlignment="1">
      <alignment horizontal="center" vertical="center" wrapText="1"/>
    </xf>
    <xf numFmtId="0" fontId="44" fillId="0" borderId="46" xfId="0" applyFont="1" applyFill="1" applyBorder="1" applyAlignment="1">
      <alignment horizontal="center" vertical="center" wrapText="1"/>
    </xf>
    <xf numFmtId="0" fontId="44" fillId="0" borderId="11" xfId="0" applyFont="1" applyFill="1" applyBorder="1" applyAlignment="1">
      <alignment horizontal="center" vertical="center" wrapText="1"/>
    </xf>
    <xf numFmtId="0" fontId="44" fillId="0" borderId="12" xfId="0" applyFont="1" applyFill="1" applyBorder="1" applyAlignment="1">
      <alignment horizontal="center" vertical="center" wrapText="1"/>
    </xf>
    <xf numFmtId="0" fontId="19" fillId="0" borderId="33"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180" fontId="44" fillId="0" borderId="33" xfId="0" applyNumberFormat="1" applyFont="1" applyBorder="1" applyAlignment="1">
      <alignment horizontal="center" vertical="center" wrapText="1"/>
    </xf>
    <xf numFmtId="180" fontId="44" fillId="0" borderId="29" xfId="0" applyNumberFormat="1" applyFont="1" applyBorder="1" applyAlignment="1">
      <alignment horizontal="center" vertical="center" wrapText="1"/>
    </xf>
    <xf numFmtId="180" fontId="44" fillId="0" borderId="30" xfId="0" applyNumberFormat="1" applyFont="1" applyBorder="1" applyAlignment="1">
      <alignment horizontal="center" vertical="center" wrapText="1"/>
    </xf>
    <xf numFmtId="0" fontId="18" fillId="0" borderId="27" xfId="0" applyFont="1" applyBorder="1" applyAlignment="1">
      <alignment horizontal="center" vertical="center" wrapText="1"/>
    </xf>
    <xf numFmtId="0" fontId="51" fillId="0" borderId="33" xfId="0" applyFont="1" applyBorder="1" applyAlignment="1">
      <alignment horizontal="center" vertical="center"/>
    </xf>
    <xf numFmtId="0" fontId="51" fillId="0" borderId="30" xfId="0" applyFont="1" applyBorder="1" applyAlignment="1">
      <alignment horizontal="center" vertical="center"/>
    </xf>
    <xf numFmtId="0" fontId="9" fillId="0" borderId="19"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29" xfId="0" applyFont="1" applyBorder="1" applyAlignment="1">
      <alignment horizontal="center" vertical="center" wrapText="1"/>
    </xf>
    <xf numFmtId="180" fontId="44" fillId="0" borderId="19" xfId="0" applyNumberFormat="1" applyFont="1" applyBorder="1" applyAlignment="1">
      <alignment horizontal="center" vertical="center"/>
    </xf>
    <xf numFmtId="180" fontId="44" fillId="0" borderId="29" xfId="0" applyNumberFormat="1" applyFont="1" applyBorder="1" applyAlignment="1">
      <alignment horizontal="center" vertical="center"/>
    </xf>
    <xf numFmtId="180" fontId="44" fillId="0" borderId="34" xfId="0" applyNumberFormat="1" applyFont="1" applyBorder="1" applyAlignment="1">
      <alignment horizontal="center" vertical="center"/>
    </xf>
    <xf numFmtId="0" fontId="42" fillId="0" borderId="29" xfId="0" applyFont="1" applyBorder="1" applyAlignment="1">
      <alignment horizontal="center" vertical="center"/>
    </xf>
    <xf numFmtId="0" fontId="42" fillId="0" borderId="33" xfId="0" applyFont="1" applyBorder="1" applyAlignment="1">
      <alignment horizontal="center" vertical="center"/>
    </xf>
    <xf numFmtId="0" fontId="42" fillId="0" borderId="30" xfId="0" applyFont="1" applyBorder="1" applyAlignment="1">
      <alignment horizontal="center" vertical="center"/>
    </xf>
    <xf numFmtId="0" fontId="42" fillId="0" borderId="29" xfId="0" applyFont="1" applyBorder="1" applyAlignment="1">
      <alignment horizontal="left" vertical="center"/>
    </xf>
    <xf numFmtId="0" fontId="42" fillId="0" borderId="30" xfId="0" applyFont="1" applyBorder="1" applyAlignment="1">
      <alignment horizontal="left" vertical="center"/>
    </xf>
    <xf numFmtId="182" fontId="9" fillId="33" borderId="33" xfId="0" applyNumberFormat="1" applyFont="1" applyFill="1" applyBorder="1" applyAlignment="1">
      <alignment horizontal="center" vertical="center"/>
    </xf>
    <xf numFmtId="182" fontId="9" fillId="33" borderId="29" xfId="0" applyNumberFormat="1" applyFont="1" applyFill="1" applyBorder="1" applyAlignment="1">
      <alignment horizontal="center" vertical="center"/>
    </xf>
    <xf numFmtId="182" fontId="9" fillId="33" borderId="30" xfId="0" applyNumberFormat="1" applyFont="1" applyFill="1" applyBorder="1" applyAlignment="1">
      <alignment horizontal="center" vertical="center"/>
    </xf>
    <xf numFmtId="179" fontId="9" fillId="33" borderId="33" xfId="43" applyNumberFormat="1" applyFont="1" applyFill="1" applyBorder="1" applyAlignment="1">
      <alignment horizontal="center" vertical="center"/>
    </xf>
    <xf numFmtId="179" fontId="9" fillId="33" borderId="29" xfId="43" applyNumberFormat="1" applyFont="1" applyFill="1" applyBorder="1" applyAlignment="1">
      <alignment horizontal="center" vertical="center"/>
    </xf>
    <xf numFmtId="179" fontId="9" fillId="33" borderId="30" xfId="43" applyNumberFormat="1" applyFont="1" applyFill="1" applyBorder="1" applyAlignment="1">
      <alignment horizontal="center" vertical="center"/>
    </xf>
    <xf numFmtId="0" fontId="46" fillId="0" borderId="0" xfId="0" applyFont="1" applyBorder="1" applyAlignment="1">
      <alignment horizontal="center" vertical="center"/>
    </xf>
    <xf numFmtId="183" fontId="9" fillId="33" borderId="33" xfId="0" applyNumberFormat="1" applyFont="1" applyFill="1" applyBorder="1" applyAlignment="1">
      <alignment horizontal="center" vertical="center"/>
    </xf>
    <xf numFmtId="183" fontId="9" fillId="33" borderId="29" xfId="0" applyNumberFormat="1" applyFont="1" applyFill="1" applyBorder="1" applyAlignment="1">
      <alignment horizontal="center" vertical="center"/>
    </xf>
    <xf numFmtId="183" fontId="9" fillId="33" borderId="30" xfId="0" applyNumberFormat="1" applyFont="1" applyFill="1" applyBorder="1" applyAlignment="1">
      <alignment horizontal="center" vertical="center"/>
    </xf>
    <xf numFmtId="184" fontId="9" fillId="33" borderId="33" xfId="0" applyNumberFormat="1" applyFont="1" applyFill="1" applyBorder="1" applyAlignment="1">
      <alignment horizontal="center" vertical="center"/>
    </xf>
    <xf numFmtId="184" fontId="9" fillId="33" borderId="29" xfId="0" applyNumberFormat="1" applyFont="1" applyFill="1" applyBorder="1" applyAlignment="1">
      <alignment horizontal="center" vertical="center"/>
    </xf>
    <xf numFmtId="184" fontId="9" fillId="33" borderId="30" xfId="0" applyNumberFormat="1" applyFont="1" applyFill="1" applyBorder="1" applyAlignment="1">
      <alignment horizontal="center" vertical="center"/>
    </xf>
    <xf numFmtId="0" fontId="53" fillId="0" borderId="11" xfId="0" applyFont="1" applyFill="1" applyBorder="1" applyAlignment="1">
      <alignment horizontal="center" vertical="center" wrapText="1"/>
    </xf>
    <xf numFmtId="0" fontId="53" fillId="0" borderId="12" xfId="0" applyFont="1" applyFill="1" applyBorder="1" applyAlignment="1">
      <alignment horizontal="center" vertical="center" wrapText="1"/>
    </xf>
    <xf numFmtId="185" fontId="9" fillId="0" borderId="0" xfId="0" applyNumberFormat="1" applyFont="1" applyFill="1" applyBorder="1" applyAlignment="1">
      <alignment horizontal="center" vertical="center"/>
    </xf>
    <xf numFmtId="0" fontId="46" fillId="0" borderId="0" xfId="0" applyNumberFormat="1" applyFont="1" applyBorder="1" applyAlignment="1">
      <alignment horizontal="center" vertical="center"/>
    </xf>
    <xf numFmtId="187" fontId="9" fillId="0" borderId="24" xfId="0" applyNumberFormat="1" applyFont="1" applyFill="1" applyBorder="1" applyAlignment="1">
      <alignment horizontal="center" vertical="center"/>
    </xf>
    <xf numFmtId="0" fontId="9" fillId="0" borderId="24" xfId="0" applyFont="1" applyFill="1" applyBorder="1" applyAlignment="1">
      <alignment horizontal="center" vertical="center"/>
    </xf>
    <xf numFmtId="0" fontId="49" fillId="34" borderId="33" xfId="0" applyFont="1" applyFill="1" applyBorder="1" applyAlignment="1">
      <alignment horizontal="center" vertical="center"/>
    </xf>
    <xf numFmtId="0" fontId="49" fillId="34" borderId="29" xfId="0" applyFont="1" applyFill="1" applyBorder="1" applyAlignment="1">
      <alignment horizontal="center" vertical="center"/>
    </xf>
    <xf numFmtId="0" fontId="49" fillId="34" borderId="30" xfId="0" applyFont="1" applyFill="1" applyBorder="1" applyAlignment="1">
      <alignment horizontal="center" vertical="center"/>
    </xf>
    <xf numFmtId="0" fontId="49" fillId="0" borderId="24" xfId="0" applyFont="1" applyFill="1" applyBorder="1" applyAlignment="1">
      <alignment horizontal="center" vertical="center"/>
    </xf>
    <xf numFmtId="0" fontId="49" fillId="0" borderId="0" xfId="0" applyFont="1" applyFill="1" applyBorder="1" applyAlignment="1">
      <alignment horizontal="center" vertical="center"/>
    </xf>
    <xf numFmtId="185" fontId="9" fillId="33" borderId="33" xfId="0" applyNumberFormat="1" applyFont="1" applyFill="1" applyBorder="1" applyAlignment="1">
      <alignment horizontal="center" vertical="center"/>
    </xf>
    <xf numFmtId="185" fontId="9" fillId="33" borderId="29" xfId="0" applyNumberFormat="1" applyFont="1" applyFill="1" applyBorder="1" applyAlignment="1">
      <alignment horizontal="center" vertical="center"/>
    </xf>
    <xf numFmtId="185" fontId="9" fillId="33" borderId="30" xfId="0" applyNumberFormat="1" applyFont="1" applyFill="1" applyBorder="1" applyAlignment="1">
      <alignment horizontal="center" vertical="center"/>
    </xf>
    <xf numFmtId="181" fontId="0" fillId="35" borderId="72" xfId="0" applyNumberFormat="1" applyFont="1" applyFill="1" applyBorder="1" applyAlignment="1">
      <alignment horizontal="center" vertical="center" wrapText="1" shrinkToFit="1"/>
    </xf>
    <xf numFmtId="181" fontId="0" fillId="35" borderId="68" xfId="0" applyNumberFormat="1" applyFont="1" applyFill="1" applyBorder="1" applyAlignment="1">
      <alignment horizontal="center" vertical="center" wrapText="1" shrinkToFit="1"/>
    </xf>
    <xf numFmtId="0" fontId="9" fillId="33" borderId="33" xfId="0" applyNumberFormat="1" applyFont="1" applyFill="1" applyBorder="1" applyAlignment="1">
      <alignment horizontal="center" vertical="center"/>
    </xf>
    <xf numFmtId="0" fontId="9" fillId="33" borderId="29" xfId="0" applyNumberFormat="1" applyFont="1" applyFill="1" applyBorder="1" applyAlignment="1">
      <alignment horizontal="center" vertical="center"/>
    </xf>
    <xf numFmtId="0" fontId="9" fillId="33" borderId="30" xfId="0" applyNumberFormat="1" applyFont="1" applyFill="1" applyBorder="1" applyAlignment="1">
      <alignment horizontal="center" vertical="center"/>
    </xf>
    <xf numFmtId="0" fontId="42" fillId="0" borderId="13" xfId="0" applyNumberFormat="1" applyFont="1" applyBorder="1" applyAlignment="1">
      <alignment horizontal="center" vertical="center"/>
    </xf>
    <xf numFmtId="0" fontId="42" fillId="0" borderId="31" xfId="0" applyNumberFormat="1" applyFont="1" applyBorder="1" applyAlignment="1">
      <alignment horizontal="center" vertical="center"/>
    </xf>
    <xf numFmtId="0" fontId="9" fillId="0" borderId="0" xfId="0" applyNumberFormat="1" applyFont="1" applyFill="1" applyBorder="1" applyAlignment="1">
      <alignment horizontal="center" vertical="center"/>
    </xf>
    <xf numFmtId="179" fontId="9" fillId="0" borderId="0" xfId="43" applyNumberFormat="1" applyFont="1" applyFill="1" applyBorder="1" applyAlignment="1">
      <alignment horizontal="center" vertical="center"/>
    </xf>
    <xf numFmtId="187" fontId="9"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0" xfId="0" applyNumberFormat="1"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101">
    <dxf>
      <numFmt numFmtId="19" formatCode="yyyy/m/d"/>
      <alignment horizontal="general" vertical="center" textRotation="0" wrapText="0" indent="0" justifyLastLine="0" shrinkToFit="0" readingOrder="0"/>
    </dxf>
    <dxf>
      <alignment horizontal="center" vertical="center" textRotation="0" wrapText="0" indent="0" justifyLastLine="0" shrinkToFit="0" readingOrder="0"/>
    </dxf>
    <dxf>
      <fill>
        <patternFill>
          <bgColor theme="0" tint="-0.24994659260841701"/>
        </patternFill>
      </fill>
    </dxf>
    <dxf>
      <fill>
        <patternFill>
          <bgColor theme="0" tint="-0.24994659260841701"/>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0" tint="-0.24994659260841701"/>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s>
  <tableStyles count="0" defaultTableStyle="TableStyleMedium2" defaultPivotStyle="PivotStyleLight16"/>
  <colors>
    <mruColors>
      <color rgb="FFF9FBB7"/>
      <color rgb="FFF5F8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21167</xdr:colOff>
      <xdr:row>31</xdr:row>
      <xdr:rowOff>42332</xdr:rowOff>
    </xdr:from>
    <xdr:to>
      <xdr:col>18</xdr:col>
      <xdr:colOff>158750</xdr:colOff>
      <xdr:row>33</xdr:row>
      <xdr:rowOff>126999</xdr:rowOff>
    </xdr:to>
    <xdr:sp macro="" textlink="">
      <xdr:nvSpPr>
        <xdr:cNvPr id="5" name="左右矢印 4"/>
        <xdr:cNvSpPr/>
      </xdr:nvSpPr>
      <xdr:spPr bwMode="auto">
        <a:xfrm>
          <a:off x="4095750" y="6963832"/>
          <a:ext cx="476250" cy="465667"/>
        </a:xfrm>
        <a:prstGeom prst="leftRightArrow">
          <a:avLst>
            <a:gd name="adj1" fmla="val 69048"/>
            <a:gd name="adj2" fmla="val 17208"/>
          </a:avLst>
        </a:prstGeom>
        <a:solidFill>
          <a:schemeClr val="accent1">
            <a:lumMod val="20000"/>
            <a:lumOff val="80000"/>
          </a:schemeClr>
        </a:solidFill>
        <a:ln w="9525" cap="flat" cmpd="sng" algn="ctr">
          <a:solidFill>
            <a:schemeClr val="tx2">
              <a:lumMod val="60000"/>
              <a:lumOff val="40000"/>
            </a:schemeClr>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0</xdr:colOff>
      <xdr:row>88</xdr:row>
      <xdr:rowOff>0</xdr:rowOff>
    </xdr:from>
    <xdr:to>
      <xdr:col>11</xdr:col>
      <xdr:colOff>0</xdr:colOff>
      <xdr:row>88</xdr:row>
      <xdr:rowOff>0</xdr:rowOff>
    </xdr:to>
    <xdr:sp macro="" textlink="">
      <xdr:nvSpPr>
        <xdr:cNvPr id="2" name="Line 12"/>
        <xdr:cNvSpPr>
          <a:spLocks noChangeShapeType="1"/>
        </xdr:cNvSpPr>
      </xdr:nvSpPr>
      <xdr:spPr bwMode="auto">
        <a:xfrm>
          <a:off x="2571750" y="18611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88</xdr:row>
      <xdr:rowOff>0</xdr:rowOff>
    </xdr:from>
    <xdr:to>
      <xdr:col>11</xdr:col>
      <xdr:colOff>0</xdr:colOff>
      <xdr:row>88</xdr:row>
      <xdr:rowOff>0</xdr:rowOff>
    </xdr:to>
    <xdr:sp macro="" textlink="">
      <xdr:nvSpPr>
        <xdr:cNvPr id="3" name="Line 13"/>
        <xdr:cNvSpPr>
          <a:spLocks noChangeShapeType="1"/>
        </xdr:cNvSpPr>
      </xdr:nvSpPr>
      <xdr:spPr bwMode="auto">
        <a:xfrm flipH="1">
          <a:off x="2562225" y="18611850"/>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88</xdr:row>
      <xdr:rowOff>0</xdr:rowOff>
    </xdr:from>
    <xdr:to>
      <xdr:col>11</xdr:col>
      <xdr:colOff>47625</xdr:colOff>
      <xdr:row>88</xdr:row>
      <xdr:rowOff>0</xdr:rowOff>
    </xdr:to>
    <xdr:sp macro="" textlink="">
      <xdr:nvSpPr>
        <xdr:cNvPr id="4" name="Line 14"/>
        <xdr:cNvSpPr>
          <a:spLocks noChangeShapeType="1"/>
        </xdr:cNvSpPr>
      </xdr:nvSpPr>
      <xdr:spPr bwMode="auto">
        <a:xfrm>
          <a:off x="2562225" y="18611850"/>
          <a:ext cx="57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85725</xdr:colOff>
      <xdr:row>6</xdr:row>
      <xdr:rowOff>276225</xdr:rowOff>
    </xdr:from>
    <xdr:to>
      <xdr:col>54</xdr:col>
      <xdr:colOff>12702</xdr:colOff>
      <xdr:row>8</xdr:row>
      <xdr:rowOff>45508</xdr:rowOff>
    </xdr:to>
    <xdr:sp macro="" textlink="">
      <xdr:nvSpPr>
        <xdr:cNvPr id="9" name="四角形吹き出し 8"/>
        <xdr:cNvSpPr/>
      </xdr:nvSpPr>
      <xdr:spPr bwMode="auto">
        <a:xfrm>
          <a:off x="7546975" y="1556808"/>
          <a:ext cx="2297644" cy="361950"/>
        </a:xfrm>
        <a:prstGeom prst="wedgeRectCallout">
          <a:avLst>
            <a:gd name="adj1" fmla="val -61885"/>
            <a:gd name="adj2" fmla="val -59196"/>
          </a:avLst>
        </a:prstGeom>
        <a:ln w="19050">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40</xdr:col>
      <xdr:colOff>123825</xdr:colOff>
      <xdr:row>6</xdr:row>
      <xdr:rowOff>304800</xdr:rowOff>
    </xdr:from>
    <xdr:to>
      <xdr:col>54</xdr:col>
      <xdr:colOff>50803</xdr:colOff>
      <xdr:row>8</xdr:row>
      <xdr:rowOff>52919</xdr:rowOff>
    </xdr:to>
    <xdr:sp macro="" textlink="">
      <xdr:nvSpPr>
        <xdr:cNvPr id="8" name="テキスト ボックス 7"/>
        <xdr:cNvSpPr txBox="1"/>
      </xdr:nvSpPr>
      <xdr:spPr>
        <a:xfrm>
          <a:off x="7667625" y="1581150"/>
          <a:ext cx="2327278" cy="338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着手前の休工予定日に○を入力</a:t>
          </a:r>
        </a:p>
      </xdr:txBody>
    </xdr:sp>
    <xdr:clientData/>
  </xdr:twoCellAnchor>
  <xdr:twoCellAnchor>
    <xdr:from>
      <xdr:col>15</xdr:col>
      <xdr:colOff>85725</xdr:colOff>
      <xdr:row>7</xdr:row>
      <xdr:rowOff>133350</xdr:rowOff>
    </xdr:from>
    <xdr:to>
      <xdr:col>29</xdr:col>
      <xdr:colOff>12702</xdr:colOff>
      <xdr:row>9</xdr:row>
      <xdr:rowOff>112183</xdr:rowOff>
    </xdr:to>
    <xdr:sp macro="" textlink="">
      <xdr:nvSpPr>
        <xdr:cNvPr id="10" name="四角形吹き出し 9"/>
        <xdr:cNvSpPr/>
      </xdr:nvSpPr>
      <xdr:spPr bwMode="auto">
        <a:xfrm>
          <a:off x="3343275" y="1809750"/>
          <a:ext cx="2327277" cy="359833"/>
        </a:xfrm>
        <a:prstGeom prst="wedgeRectCallout">
          <a:avLst>
            <a:gd name="adj1" fmla="val -3005"/>
            <a:gd name="adj2" fmla="val 91686"/>
          </a:avLst>
        </a:prstGeom>
        <a:ln w="19050">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133350</xdr:colOff>
      <xdr:row>7</xdr:row>
      <xdr:rowOff>152400</xdr:rowOff>
    </xdr:from>
    <xdr:to>
      <xdr:col>29</xdr:col>
      <xdr:colOff>19048</xdr:colOff>
      <xdr:row>9</xdr:row>
      <xdr:rowOff>110069</xdr:rowOff>
    </xdr:to>
    <xdr:sp macro="" textlink="">
      <xdr:nvSpPr>
        <xdr:cNvPr id="11" name="テキスト ボックス 10"/>
        <xdr:cNvSpPr txBox="1"/>
      </xdr:nvSpPr>
      <xdr:spPr>
        <a:xfrm>
          <a:off x="3390900" y="1828800"/>
          <a:ext cx="2285998" cy="338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実際現場閉所した日に●を入力</a:t>
          </a:r>
        </a:p>
      </xdr:txBody>
    </xdr:sp>
    <xdr:clientData/>
  </xdr:twoCellAnchor>
  <xdr:twoCellAnchor>
    <xdr:from>
      <xdr:col>44</xdr:col>
      <xdr:colOff>106506</xdr:colOff>
      <xdr:row>1</xdr:row>
      <xdr:rowOff>51090</xdr:rowOff>
    </xdr:from>
    <xdr:to>
      <xdr:col>56</xdr:col>
      <xdr:colOff>99100</xdr:colOff>
      <xdr:row>1</xdr:row>
      <xdr:rowOff>315674</xdr:rowOff>
    </xdr:to>
    <xdr:sp macro="" textlink="">
      <xdr:nvSpPr>
        <xdr:cNvPr id="12" name="四角形吹き出し 11"/>
        <xdr:cNvSpPr/>
      </xdr:nvSpPr>
      <xdr:spPr bwMode="auto">
        <a:xfrm>
          <a:off x="8410574" y="85726"/>
          <a:ext cx="2070776" cy="264584"/>
        </a:xfrm>
        <a:prstGeom prst="wedgeRectCallout">
          <a:avLst>
            <a:gd name="adj1" fmla="val -43363"/>
            <a:gd name="adj2" fmla="val 99760"/>
          </a:avLst>
        </a:prstGeom>
        <a:ln w="12700">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44</xdr:col>
      <xdr:colOff>145463</xdr:colOff>
      <xdr:row>1</xdr:row>
      <xdr:rowOff>58882</xdr:rowOff>
    </xdr:from>
    <xdr:to>
      <xdr:col>57</xdr:col>
      <xdr:colOff>83127</xdr:colOff>
      <xdr:row>1</xdr:row>
      <xdr:rowOff>323468</xdr:rowOff>
    </xdr:to>
    <xdr:sp macro="" textlink="">
      <xdr:nvSpPr>
        <xdr:cNvPr id="13" name="テキスト ボックス 12"/>
        <xdr:cNvSpPr txBox="1"/>
      </xdr:nvSpPr>
      <xdr:spPr>
        <a:xfrm>
          <a:off x="8449531" y="93518"/>
          <a:ext cx="2189028" cy="264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契約工期入力　例）</a:t>
          </a:r>
          <a:r>
            <a:rPr kumimoji="1" lang="en-US" altLang="ja-JP" sz="1100">
              <a:latin typeface="+mj-ea"/>
              <a:ea typeface="+mj-ea"/>
            </a:rPr>
            <a:t>2024/4/</a:t>
          </a:r>
          <a:r>
            <a:rPr kumimoji="1" lang="ja-JP" altLang="en-US" sz="1100">
              <a:latin typeface="+mj-ea"/>
              <a:ea typeface="+mj-ea"/>
            </a:rPr>
            <a:t>１</a:t>
          </a:r>
          <a:endParaRPr kumimoji="1" lang="en-US" altLang="ja-JP" sz="1100">
            <a:latin typeface="+mj-ea"/>
            <a:ea typeface="+mj-ea"/>
          </a:endParaRPr>
        </a:p>
        <a:p>
          <a:endParaRPr kumimoji="1" lang="en-US" altLang="ja-JP" sz="1100">
            <a:latin typeface="+mj-ea"/>
            <a:ea typeface="+mj-ea"/>
          </a:endParaRPr>
        </a:p>
      </xdr:txBody>
    </xdr:sp>
    <xdr:clientData/>
  </xdr:twoCellAnchor>
  <xdr:twoCellAnchor>
    <xdr:from>
      <xdr:col>23</xdr:col>
      <xdr:colOff>168847</xdr:colOff>
      <xdr:row>30</xdr:row>
      <xdr:rowOff>214746</xdr:rowOff>
    </xdr:from>
    <xdr:to>
      <xdr:col>41</xdr:col>
      <xdr:colOff>112567</xdr:colOff>
      <xdr:row>33</xdr:row>
      <xdr:rowOff>100445</xdr:rowOff>
    </xdr:to>
    <xdr:sp macro="" textlink="">
      <xdr:nvSpPr>
        <xdr:cNvPr id="14" name="四角形吹き出し 13"/>
        <xdr:cNvSpPr/>
      </xdr:nvSpPr>
      <xdr:spPr bwMode="auto">
        <a:xfrm flipH="1">
          <a:off x="4836097" y="6743701"/>
          <a:ext cx="3060993" cy="665017"/>
        </a:xfrm>
        <a:prstGeom prst="wedgeRectCallout">
          <a:avLst>
            <a:gd name="adj1" fmla="val 65849"/>
            <a:gd name="adj2" fmla="val 76621"/>
          </a:avLst>
        </a:prstGeom>
        <a:ln w="19050">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31173</xdr:colOff>
      <xdr:row>30</xdr:row>
      <xdr:rowOff>215901</xdr:rowOff>
    </xdr:from>
    <xdr:to>
      <xdr:col>44</xdr:col>
      <xdr:colOff>128155</xdr:colOff>
      <xdr:row>33</xdr:row>
      <xdr:rowOff>177800</xdr:rowOff>
    </xdr:to>
    <xdr:sp macro="" textlink="">
      <xdr:nvSpPr>
        <xdr:cNvPr id="15" name="テキスト ボックス 14"/>
        <xdr:cNvSpPr txBox="1"/>
      </xdr:nvSpPr>
      <xdr:spPr>
        <a:xfrm>
          <a:off x="4783090" y="6735234"/>
          <a:ext cx="3483648" cy="745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夏季休暇と休工予定日が重なる場合は</a:t>
          </a:r>
          <a:endParaRPr kumimoji="1" lang="en-US" altLang="ja-JP" sz="1100"/>
        </a:p>
        <a:p>
          <a:r>
            <a:rPr kumimoji="1" lang="ja-JP" altLang="en-US" sz="1100"/>
            <a:t>休工日としてカウント可</a:t>
          </a:r>
          <a:endParaRPr kumimoji="1" lang="en-US" altLang="ja-JP" sz="1100"/>
        </a:p>
        <a:p>
          <a:r>
            <a:rPr kumimoji="1" lang="ja-JP" altLang="en-US" sz="1100"/>
            <a:t>（年末年始休暇、一時中止期間等も同様）</a:t>
          </a:r>
        </a:p>
      </xdr:txBody>
    </xdr:sp>
    <xdr:clientData/>
  </xdr:twoCellAnchor>
  <xdr:twoCellAnchor>
    <xdr:from>
      <xdr:col>22</xdr:col>
      <xdr:colOff>139022</xdr:colOff>
      <xdr:row>44</xdr:row>
      <xdr:rowOff>130751</xdr:rowOff>
    </xdr:from>
    <xdr:to>
      <xdr:col>30</xdr:col>
      <xdr:colOff>13368</xdr:colOff>
      <xdr:row>46</xdr:row>
      <xdr:rowOff>51954</xdr:rowOff>
    </xdr:to>
    <xdr:sp macro="" textlink="">
      <xdr:nvSpPr>
        <xdr:cNvPr id="16" name="四角形吹き出し 15"/>
        <xdr:cNvSpPr/>
      </xdr:nvSpPr>
      <xdr:spPr bwMode="auto">
        <a:xfrm rot="10800000">
          <a:off x="4633090" y="9707706"/>
          <a:ext cx="1259801" cy="319521"/>
        </a:xfrm>
        <a:prstGeom prst="wedgeRectCallout">
          <a:avLst>
            <a:gd name="adj1" fmla="val -83217"/>
            <a:gd name="adj2" fmla="val 227011"/>
          </a:avLst>
        </a:prstGeom>
        <a:ln w="19050">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44</xdr:row>
      <xdr:rowOff>156934</xdr:rowOff>
    </xdr:from>
    <xdr:to>
      <xdr:col>30</xdr:col>
      <xdr:colOff>43680</xdr:colOff>
      <xdr:row>46</xdr:row>
      <xdr:rowOff>10099</xdr:rowOff>
    </xdr:to>
    <xdr:sp macro="" textlink="">
      <xdr:nvSpPr>
        <xdr:cNvPr id="17" name="テキスト ボックス 16"/>
        <xdr:cNvSpPr txBox="1"/>
      </xdr:nvSpPr>
      <xdr:spPr>
        <a:xfrm>
          <a:off x="4608368" y="9733889"/>
          <a:ext cx="1314835" cy="251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上の表の●の数</a:t>
          </a:r>
        </a:p>
      </xdr:txBody>
    </xdr:sp>
    <xdr:clientData/>
  </xdr:twoCellAnchor>
  <xdr:twoCellAnchor>
    <xdr:from>
      <xdr:col>17</xdr:col>
      <xdr:colOff>34639</xdr:colOff>
      <xdr:row>18</xdr:row>
      <xdr:rowOff>268432</xdr:rowOff>
    </xdr:from>
    <xdr:to>
      <xdr:col>39</xdr:col>
      <xdr:colOff>1</xdr:colOff>
      <xdr:row>21</xdr:row>
      <xdr:rowOff>17319</xdr:rowOff>
    </xdr:to>
    <xdr:sp macro="" textlink="">
      <xdr:nvSpPr>
        <xdr:cNvPr id="24" name="左右矢印吹き出し 23"/>
        <xdr:cNvSpPr/>
      </xdr:nvSpPr>
      <xdr:spPr bwMode="auto">
        <a:xfrm>
          <a:off x="4338207" y="4191000"/>
          <a:ext cx="3775362" cy="528205"/>
        </a:xfrm>
        <a:prstGeom prst="leftRightArrowCallout">
          <a:avLst>
            <a:gd name="adj1" fmla="val 19683"/>
            <a:gd name="adj2" fmla="val 20956"/>
            <a:gd name="adj3" fmla="val 22901"/>
            <a:gd name="adj4" fmla="val 86590"/>
          </a:avLst>
        </a:prstGeom>
        <a:ln w="19050">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110643</xdr:colOff>
      <xdr:row>18</xdr:row>
      <xdr:rowOff>268433</xdr:rowOff>
    </xdr:from>
    <xdr:to>
      <xdr:col>38</xdr:col>
      <xdr:colOff>110644</xdr:colOff>
      <xdr:row>21</xdr:row>
      <xdr:rowOff>17318</xdr:rowOff>
    </xdr:to>
    <xdr:sp macro="" textlink="">
      <xdr:nvSpPr>
        <xdr:cNvPr id="23" name="テキスト ボックス 22"/>
        <xdr:cNvSpPr txBox="1"/>
      </xdr:nvSpPr>
      <xdr:spPr>
        <a:xfrm>
          <a:off x="4523893" y="4194850"/>
          <a:ext cx="3386668" cy="532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aseline="0"/>
            <a:t>降雨等のやむを得ない事由により振替する場合　　</a:t>
          </a:r>
          <a:endParaRPr kumimoji="1" lang="en-US" altLang="ja-JP" sz="1100" baseline="0"/>
        </a:p>
        <a:p>
          <a:r>
            <a:rPr kumimoji="1" lang="ja-JP" altLang="en-US" sz="1100"/>
            <a:t>当初予定していた休工日の方を●としても可</a:t>
          </a:r>
          <a:endParaRPr kumimoji="1" lang="en-US" altLang="ja-JP" sz="1100"/>
        </a:p>
      </xdr:txBody>
    </xdr:sp>
    <xdr:clientData/>
  </xdr:twoCellAnchor>
  <xdr:twoCellAnchor>
    <xdr:from>
      <xdr:col>57</xdr:col>
      <xdr:colOff>58016</xdr:colOff>
      <xdr:row>3</xdr:row>
      <xdr:rowOff>51955</xdr:rowOff>
    </xdr:from>
    <xdr:to>
      <xdr:col>70</xdr:col>
      <xdr:colOff>83128</xdr:colOff>
      <xdr:row>4</xdr:row>
      <xdr:rowOff>100062</xdr:rowOff>
    </xdr:to>
    <xdr:sp macro="" textlink="">
      <xdr:nvSpPr>
        <xdr:cNvPr id="28" name="四角形吹き出し 27"/>
        <xdr:cNvSpPr/>
      </xdr:nvSpPr>
      <xdr:spPr bwMode="auto">
        <a:xfrm>
          <a:off x="10613448" y="727364"/>
          <a:ext cx="1973407" cy="264584"/>
        </a:xfrm>
        <a:prstGeom prst="wedgeRectCallout">
          <a:avLst>
            <a:gd name="adj1" fmla="val -40661"/>
            <a:gd name="adj2" fmla="val -110348"/>
          </a:avLst>
        </a:prstGeom>
        <a:ln w="12700">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57</xdr:col>
      <xdr:colOff>162780</xdr:colOff>
      <xdr:row>3</xdr:row>
      <xdr:rowOff>52820</xdr:rowOff>
    </xdr:from>
    <xdr:to>
      <xdr:col>70</xdr:col>
      <xdr:colOff>203488</xdr:colOff>
      <xdr:row>4</xdr:row>
      <xdr:rowOff>100929</xdr:rowOff>
    </xdr:to>
    <xdr:sp macro="" textlink="">
      <xdr:nvSpPr>
        <xdr:cNvPr id="29" name="テキスト ボックス 28"/>
        <xdr:cNvSpPr txBox="1"/>
      </xdr:nvSpPr>
      <xdr:spPr>
        <a:xfrm>
          <a:off x="10718212" y="728229"/>
          <a:ext cx="1989003" cy="264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現場で作業を開始した日</a:t>
          </a:r>
          <a:endParaRPr kumimoji="1" lang="en-US" altLang="ja-JP" sz="1100">
            <a:latin typeface="+mj-ea"/>
            <a:ea typeface="+mj-ea"/>
          </a:endParaRPr>
        </a:p>
        <a:p>
          <a:endParaRPr kumimoji="1" lang="en-US" altLang="ja-JP" sz="1100">
            <a:latin typeface="+mj-ea"/>
            <a:ea typeface="+mj-ea"/>
          </a:endParaRPr>
        </a:p>
      </xdr:txBody>
    </xdr:sp>
    <xdr:clientData/>
  </xdr:twoCellAnchor>
  <xdr:twoCellAnchor>
    <xdr:from>
      <xdr:col>64</xdr:col>
      <xdr:colOff>77624</xdr:colOff>
      <xdr:row>12</xdr:row>
      <xdr:rowOff>8659</xdr:rowOff>
    </xdr:from>
    <xdr:to>
      <xdr:col>70</xdr:col>
      <xdr:colOff>762000</xdr:colOff>
      <xdr:row>13</xdr:row>
      <xdr:rowOff>43293</xdr:rowOff>
    </xdr:to>
    <xdr:sp macro="" textlink="">
      <xdr:nvSpPr>
        <xdr:cNvPr id="34" name="四角形吹き出し 33"/>
        <xdr:cNvSpPr/>
      </xdr:nvSpPr>
      <xdr:spPr bwMode="auto">
        <a:xfrm>
          <a:off x="12280207" y="2643909"/>
          <a:ext cx="1435793" cy="278051"/>
        </a:xfrm>
        <a:prstGeom prst="wedgeRectCallout">
          <a:avLst>
            <a:gd name="adj1" fmla="val -50118"/>
            <a:gd name="adj2" fmla="val 98266"/>
          </a:avLst>
        </a:prstGeom>
        <a:ln w="19050">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64</xdr:col>
      <xdr:colOff>82258</xdr:colOff>
      <xdr:row>12</xdr:row>
      <xdr:rowOff>17317</xdr:rowOff>
    </xdr:from>
    <xdr:to>
      <xdr:col>71</xdr:col>
      <xdr:colOff>42333</xdr:colOff>
      <xdr:row>13</xdr:row>
      <xdr:rowOff>54553</xdr:rowOff>
    </xdr:to>
    <xdr:sp macro="" textlink="">
      <xdr:nvSpPr>
        <xdr:cNvPr id="35" name="テキスト ボックス 34"/>
        <xdr:cNvSpPr txBox="1"/>
      </xdr:nvSpPr>
      <xdr:spPr>
        <a:xfrm>
          <a:off x="12284841" y="2652567"/>
          <a:ext cx="1526409" cy="280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月単位の達成状況</a:t>
          </a:r>
          <a:endParaRPr kumimoji="1" lang="en-US" altLang="ja-JP" sz="1100">
            <a:latin typeface="+mj-ea"/>
            <a:ea typeface="+mj-ea"/>
          </a:endParaRPr>
        </a:p>
      </xdr:txBody>
    </xdr:sp>
    <xdr:clientData/>
  </xdr:twoCellAnchor>
  <xdr:twoCellAnchor>
    <xdr:from>
      <xdr:col>54</xdr:col>
      <xdr:colOff>105642</xdr:colOff>
      <xdr:row>39</xdr:row>
      <xdr:rowOff>190500</xdr:rowOff>
    </xdr:from>
    <xdr:to>
      <xdr:col>63</xdr:col>
      <xdr:colOff>129887</xdr:colOff>
      <xdr:row>41</xdr:row>
      <xdr:rowOff>78797</xdr:rowOff>
    </xdr:to>
    <xdr:sp macro="" textlink="">
      <xdr:nvSpPr>
        <xdr:cNvPr id="40" name="四角形吹き出し 39"/>
        <xdr:cNvSpPr/>
      </xdr:nvSpPr>
      <xdr:spPr bwMode="auto">
        <a:xfrm>
          <a:off x="10141528" y="8719705"/>
          <a:ext cx="1582882" cy="338569"/>
        </a:xfrm>
        <a:prstGeom prst="wedgeRectCallout">
          <a:avLst>
            <a:gd name="adj1" fmla="val -53300"/>
            <a:gd name="adj2" fmla="val 100740"/>
          </a:avLst>
        </a:prstGeom>
        <a:ln w="19050">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54</xdr:col>
      <xdr:colOff>75333</xdr:colOff>
      <xdr:row>39</xdr:row>
      <xdr:rowOff>218208</xdr:rowOff>
    </xdr:from>
    <xdr:to>
      <xdr:col>65</xdr:col>
      <xdr:colOff>48490</xdr:colOff>
      <xdr:row>41</xdr:row>
      <xdr:rowOff>17319</xdr:rowOff>
    </xdr:to>
    <xdr:sp macro="" textlink="">
      <xdr:nvSpPr>
        <xdr:cNvPr id="42" name="テキスト ボックス 41"/>
        <xdr:cNvSpPr txBox="1"/>
      </xdr:nvSpPr>
      <xdr:spPr>
        <a:xfrm>
          <a:off x="10786628" y="8747413"/>
          <a:ext cx="1878157" cy="249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工期全体の達成状況</a:t>
          </a:r>
          <a:endParaRPr kumimoji="1" lang="en-US" altLang="ja-JP" sz="1100">
            <a:latin typeface="+mj-ea"/>
            <a:ea typeface="+mj-ea"/>
          </a:endParaRPr>
        </a:p>
      </xdr:txBody>
    </xdr:sp>
    <xdr:clientData/>
  </xdr:twoCellAnchor>
  <xdr:twoCellAnchor>
    <xdr:from>
      <xdr:col>16</xdr:col>
      <xdr:colOff>42333</xdr:colOff>
      <xdr:row>31</xdr:row>
      <xdr:rowOff>63500</xdr:rowOff>
    </xdr:from>
    <xdr:to>
      <xdr:col>19</xdr:col>
      <xdr:colOff>84667</xdr:colOff>
      <xdr:row>34</xdr:row>
      <xdr:rowOff>0</xdr:rowOff>
    </xdr:to>
    <xdr:sp macro="" textlink="">
      <xdr:nvSpPr>
        <xdr:cNvPr id="43" name="テキスト ボックス 42"/>
        <xdr:cNvSpPr txBox="1"/>
      </xdr:nvSpPr>
      <xdr:spPr>
        <a:xfrm>
          <a:off x="4116916" y="6985000"/>
          <a:ext cx="550334" cy="5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j-ea"/>
              <a:ea typeface="+mj-ea"/>
            </a:rPr>
            <a:t>夏季</a:t>
          </a:r>
          <a:endParaRPr kumimoji="1" lang="en-US" altLang="ja-JP" sz="900">
            <a:latin typeface="+mj-ea"/>
            <a:ea typeface="+mj-ea"/>
          </a:endParaRPr>
        </a:p>
        <a:p>
          <a:r>
            <a:rPr kumimoji="1" lang="ja-JP" altLang="en-US" sz="900">
              <a:latin typeface="+mj-ea"/>
              <a:ea typeface="+mj-ea"/>
            </a:rPr>
            <a:t>休暇</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88</xdr:row>
      <xdr:rowOff>0</xdr:rowOff>
    </xdr:from>
    <xdr:to>
      <xdr:col>11</xdr:col>
      <xdr:colOff>0</xdr:colOff>
      <xdr:row>88</xdr:row>
      <xdr:rowOff>0</xdr:rowOff>
    </xdr:to>
    <xdr:sp macro="" textlink="">
      <xdr:nvSpPr>
        <xdr:cNvPr id="3" name="Line 12"/>
        <xdr:cNvSpPr>
          <a:spLocks noChangeShapeType="1"/>
        </xdr:cNvSpPr>
      </xdr:nvSpPr>
      <xdr:spPr bwMode="auto">
        <a:xfrm>
          <a:off x="3248025" y="190119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88</xdr:row>
      <xdr:rowOff>0</xdr:rowOff>
    </xdr:from>
    <xdr:to>
      <xdr:col>11</xdr:col>
      <xdr:colOff>0</xdr:colOff>
      <xdr:row>88</xdr:row>
      <xdr:rowOff>0</xdr:rowOff>
    </xdr:to>
    <xdr:sp macro="" textlink="">
      <xdr:nvSpPr>
        <xdr:cNvPr id="4" name="Line 13"/>
        <xdr:cNvSpPr>
          <a:spLocks noChangeShapeType="1"/>
        </xdr:cNvSpPr>
      </xdr:nvSpPr>
      <xdr:spPr bwMode="auto">
        <a:xfrm flipH="1">
          <a:off x="3238500" y="19011900"/>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88</xdr:row>
      <xdr:rowOff>0</xdr:rowOff>
    </xdr:from>
    <xdr:to>
      <xdr:col>11</xdr:col>
      <xdr:colOff>47625</xdr:colOff>
      <xdr:row>88</xdr:row>
      <xdr:rowOff>0</xdr:rowOff>
    </xdr:to>
    <xdr:sp macro="" textlink="">
      <xdr:nvSpPr>
        <xdr:cNvPr id="5" name="Line 14"/>
        <xdr:cNvSpPr>
          <a:spLocks noChangeShapeType="1"/>
        </xdr:cNvSpPr>
      </xdr:nvSpPr>
      <xdr:spPr bwMode="auto">
        <a:xfrm>
          <a:off x="3238500" y="19011900"/>
          <a:ext cx="57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133</xdr:row>
      <xdr:rowOff>0</xdr:rowOff>
    </xdr:from>
    <xdr:to>
      <xdr:col>11</xdr:col>
      <xdr:colOff>0</xdr:colOff>
      <xdr:row>133</xdr:row>
      <xdr:rowOff>0</xdr:rowOff>
    </xdr:to>
    <xdr:sp macro="" textlink="">
      <xdr:nvSpPr>
        <xdr:cNvPr id="2" name="Line 12"/>
        <xdr:cNvSpPr>
          <a:spLocks noChangeShapeType="1"/>
        </xdr:cNvSpPr>
      </xdr:nvSpPr>
      <xdr:spPr bwMode="auto">
        <a:xfrm>
          <a:off x="3248025" y="190119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133</xdr:row>
      <xdr:rowOff>0</xdr:rowOff>
    </xdr:from>
    <xdr:to>
      <xdr:col>11</xdr:col>
      <xdr:colOff>0</xdr:colOff>
      <xdr:row>133</xdr:row>
      <xdr:rowOff>0</xdr:rowOff>
    </xdr:to>
    <xdr:sp macro="" textlink="">
      <xdr:nvSpPr>
        <xdr:cNvPr id="3" name="Line 13"/>
        <xdr:cNvSpPr>
          <a:spLocks noChangeShapeType="1"/>
        </xdr:cNvSpPr>
      </xdr:nvSpPr>
      <xdr:spPr bwMode="auto">
        <a:xfrm flipH="1">
          <a:off x="3238500" y="19011900"/>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133</xdr:row>
      <xdr:rowOff>0</xdr:rowOff>
    </xdr:from>
    <xdr:to>
      <xdr:col>11</xdr:col>
      <xdr:colOff>47625</xdr:colOff>
      <xdr:row>133</xdr:row>
      <xdr:rowOff>0</xdr:rowOff>
    </xdr:to>
    <xdr:sp macro="" textlink="">
      <xdr:nvSpPr>
        <xdr:cNvPr id="4" name="Line 14"/>
        <xdr:cNvSpPr>
          <a:spLocks noChangeShapeType="1"/>
        </xdr:cNvSpPr>
      </xdr:nvSpPr>
      <xdr:spPr bwMode="auto">
        <a:xfrm>
          <a:off x="3238500" y="19011900"/>
          <a:ext cx="57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id="2" name="祝日一覧" displayName="祝日一覧" ref="B2:C38" totalsRowShown="0" headerRowDxfId="1">
  <autoFilter ref="B2:C38"/>
  <tableColumns count="2">
    <tableColumn id="1" name="日付" dataDxfId="0"/>
    <tableColumn id="2" name="祝日名"/>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4" workbookViewId="0"/>
  </sheetViews>
  <sheetFormatPr defaultRowHeight="13.5" x14ac:dyDescent="0.15"/>
  <sheetData/>
  <phoneticPr fontId="2"/>
  <printOptions horizontalCentered="1" verticalCentered="1"/>
  <pageMargins left="0.78700000000000003" right="0.78700000000000003" top="0.98399999999999999" bottom="0.98399999999999999" header="0.51200000000000001" footer="0.5120000000000000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showZeros="0" showOutlineSymbols="0" topLeftCell="B54" zoomScaleNormal="100" zoomScaleSheetLayoutView="4" workbookViewId="0"/>
  </sheetViews>
  <sheetFormatPr defaultRowHeight="13.5" x14ac:dyDescent="0.15"/>
  <sheetData/>
  <phoneticPr fontId="2"/>
  <printOptions horizontalCentered="1" verticalCentered="1"/>
  <pageMargins left="0.78700000000000003" right="0.78700000000000003" top="0.98399999999999999" bottom="0.98399999999999999" header="0.51200000000000001" footer="0.5120000000000000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S108"/>
  <sheetViews>
    <sheetView view="pageBreakPreview" zoomScale="90" zoomScaleNormal="100" zoomScaleSheetLayoutView="90" workbookViewId="0">
      <selection activeCell="D32" sqref="D32"/>
    </sheetView>
  </sheetViews>
  <sheetFormatPr defaultRowHeight="10.5" x14ac:dyDescent="0.15"/>
  <cols>
    <col min="1" max="1" width="0.75" style="5" customWidth="1"/>
    <col min="2" max="2" width="3.5" style="5" customWidth="1"/>
    <col min="3" max="3" width="20.375" style="5" customWidth="1"/>
    <col min="4" max="6" width="2.25" style="5" customWidth="1"/>
    <col min="7" max="7" width="2.25" style="3" customWidth="1"/>
    <col min="8" max="65" width="2.25" style="5" customWidth="1"/>
    <col min="66" max="70" width="1.5" style="5" customWidth="1"/>
    <col min="71" max="71" width="10.75" style="5" customWidth="1"/>
    <col min="72" max="111" width="2.125" style="5" customWidth="1"/>
    <col min="112" max="16384" width="9" style="5"/>
  </cols>
  <sheetData>
    <row r="1" spans="2:70" ht="3" customHeight="1" x14ac:dyDescent="0.15"/>
    <row r="2" spans="2:70" ht="30.75" customHeight="1" thickBot="1" x14ac:dyDescent="0.2">
      <c r="B2" s="20"/>
      <c r="C2" s="64"/>
      <c r="D2" s="20"/>
      <c r="E2" s="20"/>
      <c r="F2" s="20"/>
      <c r="G2" s="20"/>
      <c r="H2" s="20"/>
      <c r="I2" s="20"/>
      <c r="J2" s="20"/>
      <c r="K2" s="20"/>
      <c r="L2" s="20"/>
      <c r="M2" s="20"/>
      <c r="N2" s="20"/>
      <c r="O2" s="20"/>
      <c r="P2" s="20"/>
      <c r="Q2" s="20"/>
      <c r="R2" s="20"/>
      <c r="S2" s="20"/>
      <c r="T2" s="20"/>
      <c r="U2" s="20"/>
      <c r="V2" s="408" t="s">
        <v>23</v>
      </c>
      <c r="W2" s="408"/>
      <c r="X2" s="408"/>
      <c r="Y2" s="408"/>
      <c r="Z2" s="408"/>
      <c r="AA2" s="408"/>
      <c r="AB2" s="408"/>
      <c r="AC2" s="408"/>
      <c r="AD2" s="408"/>
      <c r="AE2" s="408"/>
      <c r="AF2" s="408"/>
      <c r="AG2" s="408"/>
      <c r="AH2" s="408"/>
      <c r="AI2" s="408"/>
      <c r="AJ2" s="408"/>
      <c r="AK2" s="408"/>
      <c r="AL2" s="408"/>
      <c r="AM2" s="408"/>
      <c r="AN2" s="408"/>
      <c r="AO2" s="408"/>
      <c r="AP2" s="70"/>
      <c r="AQ2" s="70"/>
      <c r="AR2" s="70"/>
      <c r="BF2" s="66"/>
      <c r="BG2" s="66"/>
      <c r="BH2" s="66"/>
      <c r="BI2" s="66"/>
      <c r="BJ2" s="66"/>
      <c r="BK2" s="66"/>
      <c r="BL2" s="66"/>
      <c r="BM2" s="66"/>
      <c r="BN2" s="66"/>
      <c r="BO2" s="66"/>
      <c r="BP2" s="66"/>
      <c r="BQ2" s="66"/>
      <c r="BR2" s="67" t="s">
        <v>4</v>
      </c>
    </row>
    <row r="3" spans="2:70" ht="19.5" customHeight="1" thickBot="1" x14ac:dyDescent="0.2">
      <c r="B3" s="409" t="s">
        <v>6</v>
      </c>
      <c r="C3" s="410"/>
      <c r="D3" s="418"/>
      <c r="E3" s="417"/>
      <c r="F3" s="417"/>
      <c r="G3" s="417"/>
      <c r="H3" s="417"/>
      <c r="I3" s="417"/>
      <c r="J3" s="417"/>
      <c r="K3" s="417"/>
      <c r="L3" s="417"/>
      <c r="M3" s="417"/>
      <c r="N3" s="417"/>
      <c r="O3" s="417"/>
      <c r="P3" s="417"/>
      <c r="Q3" s="417"/>
      <c r="R3" s="417"/>
      <c r="S3" s="417"/>
      <c r="T3" s="417"/>
      <c r="U3" s="417"/>
      <c r="V3" s="420" t="s">
        <v>64</v>
      </c>
      <c r="W3" s="420"/>
      <c r="X3" s="421"/>
      <c r="Y3" s="418" t="s">
        <v>63</v>
      </c>
      <c r="Z3" s="417"/>
      <c r="AA3" s="417"/>
      <c r="AB3" s="419"/>
      <c r="AC3" s="417" t="s">
        <v>60</v>
      </c>
      <c r="AD3" s="417"/>
      <c r="AE3" s="414">
        <v>45387</v>
      </c>
      <c r="AF3" s="415"/>
      <c r="AG3" s="415"/>
      <c r="AH3" s="415"/>
      <c r="AI3" s="415"/>
      <c r="AJ3" s="415"/>
      <c r="AK3" s="416"/>
      <c r="AL3" s="413" t="s">
        <v>62</v>
      </c>
      <c r="AM3" s="413"/>
      <c r="AN3" s="411" t="s">
        <v>53</v>
      </c>
      <c r="AO3" s="412"/>
      <c r="AP3" s="406">
        <v>45560</v>
      </c>
      <c r="AQ3" s="406"/>
      <c r="AR3" s="406"/>
      <c r="AS3" s="406"/>
      <c r="AT3" s="406"/>
      <c r="AU3" s="406"/>
      <c r="AV3" s="406"/>
      <c r="AW3" s="405" t="s">
        <v>61</v>
      </c>
      <c r="AX3" s="406"/>
      <c r="AY3" s="406"/>
      <c r="AZ3" s="407"/>
      <c r="BA3" s="397">
        <v>45397</v>
      </c>
      <c r="BB3" s="397"/>
      <c r="BC3" s="397"/>
      <c r="BD3" s="397"/>
      <c r="BE3" s="397"/>
      <c r="BF3" s="397"/>
      <c r="BG3" s="397"/>
      <c r="BH3" s="398"/>
      <c r="BI3" s="200"/>
      <c r="BJ3" s="200"/>
      <c r="BK3" s="200"/>
      <c r="BL3" s="200"/>
      <c r="BM3" s="200"/>
    </row>
    <row r="4" spans="2:70" ht="17.25" customHeight="1" x14ac:dyDescent="0.15">
      <c r="B4" s="364"/>
      <c r="C4" s="365"/>
      <c r="D4" s="215">
        <f>MONTH(AE3)</f>
        <v>4</v>
      </c>
      <c r="E4" s="154" t="s">
        <v>57</v>
      </c>
      <c r="F4" s="132"/>
      <c r="G4" s="132"/>
      <c r="H4" s="132"/>
      <c r="I4" s="132"/>
      <c r="J4" s="132"/>
      <c r="K4" s="132"/>
      <c r="L4" s="132"/>
      <c r="M4" s="132"/>
      <c r="N4" s="132"/>
      <c r="O4" s="132"/>
      <c r="P4" s="132"/>
      <c r="Q4" s="132"/>
      <c r="R4" s="132"/>
      <c r="S4" s="129"/>
      <c r="T4" s="69"/>
      <c r="U4" s="69"/>
      <c r="V4" s="69"/>
      <c r="W4" s="69"/>
      <c r="X4" s="69"/>
      <c r="Y4" s="69"/>
      <c r="Z4" s="69"/>
      <c r="AA4" s="69"/>
      <c r="AB4" s="69"/>
      <c r="AC4" s="69"/>
      <c r="AD4" s="69"/>
      <c r="AE4" s="69"/>
      <c r="AF4" s="174"/>
      <c r="AG4" s="154"/>
      <c r="AH4" s="133"/>
      <c r="AI4" s="216">
        <f>MONTH(EDATE(AE3,1))</f>
        <v>5</v>
      </c>
      <c r="AJ4" s="217" t="s">
        <v>65</v>
      </c>
      <c r="AK4" s="212"/>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381"/>
      <c r="BO4" s="382"/>
      <c r="BP4" s="382"/>
      <c r="BQ4" s="382"/>
      <c r="BR4" s="383"/>
    </row>
    <row r="5" spans="2:70" ht="15" customHeight="1" x14ac:dyDescent="0.15">
      <c r="B5" s="366"/>
      <c r="C5" s="367"/>
      <c r="D5" s="148">
        <f>DATE(YEAR(AE3),MONTH(AE3),1)</f>
        <v>45383</v>
      </c>
      <c r="E5" s="115">
        <f>DATE(YEAR(D5),MONTH(D5),DAY(D5)+1)</f>
        <v>45384</v>
      </c>
      <c r="F5" s="115">
        <f t="shared" ref="F5:BF5" si="0">DATE(YEAR(E5),MONTH(E5),DAY(E5)+1)</f>
        <v>45385</v>
      </c>
      <c r="G5" s="115">
        <f t="shared" si="0"/>
        <v>45386</v>
      </c>
      <c r="H5" s="115">
        <f t="shared" si="0"/>
        <v>45387</v>
      </c>
      <c r="I5" s="115">
        <f t="shared" si="0"/>
        <v>45388</v>
      </c>
      <c r="J5" s="115">
        <f t="shared" si="0"/>
        <v>45389</v>
      </c>
      <c r="K5" s="115">
        <f t="shared" si="0"/>
        <v>45390</v>
      </c>
      <c r="L5" s="115">
        <f t="shared" si="0"/>
        <v>45391</v>
      </c>
      <c r="M5" s="115">
        <f t="shared" si="0"/>
        <v>45392</v>
      </c>
      <c r="N5" s="115">
        <f t="shared" si="0"/>
        <v>45393</v>
      </c>
      <c r="O5" s="115">
        <f t="shared" si="0"/>
        <v>45394</v>
      </c>
      <c r="P5" s="115">
        <f t="shared" si="0"/>
        <v>45395</v>
      </c>
      <c r="Q5" s="115">
        <f t="shared" si="0"/>
        <v>45396</v>
      </c>
      <c r="R5" s="115">
        <f t="shared" si="0"/>
        <v>45397</v>
      </c>
      <c r="S5" s="115">
        <f t="shared" si="0"/>
        <v>45398</v>
      </c>
      <c r="T5" s="115">
        <f t="shared" si="0"/>
        <v>45399</v>
      </c>
      <c r="U5" s="115">
        <f t="shared" si="0"/>
        <v>45400</v>
      </c>
      <c r="V5" s="115">
        <f t="shared" si="0"/>
        <v>45401</v>
      </c>
      <c r="W5" s="115">
        <f t="shared" si="0"/>
        <v>45402</v>
      </c>
      <c r="X5" s="115">
        <f t="shared" si="0"/>
        <v>45403</v>
      </c>
      <c r="Y5" s="115">
        <f t="shared" si="0"/>
        <v>45404</v>
      </c>
      <c r="Z5" s="115">
        <f t="shared" si="0"/>
        <v>45405</v>
      </c>
      <c r="AA5" s="115">
        <f t="shared" si="0"/>
        <v>45406</v>
      </c>
      <c r="AB5" s="115">
        <f t="shared" si="0"/>
        <v>45407</v>
      </c>
      <c r="AC5" s="115">
        <f t="shared" si="0"/>
        <v>45408</v>
      </c>
      <c r="AD5" s="115">
        <f t="shared" si="0"/>
        <v>45409</v>
      </c>
      <c r="AE5" s="115">
        <f t="shared" si="0"/>
        <v>45410</v>
      </c>
      <c r="AF5" s="201">
        <f t="shared" si="0"/>
        <v>45411</v>
      </c>
      <c r="AG5" s="115">
        <f t="shared" si="0"/>
        <v>45412</v>
      </c>
      <c r="AH5" s="134" t="str">
        <f>IF(AG5="","",IF(DAY(AG5+1)=1,"",AG5+1))</f>
        <v/>
      </c>
      <c r="AI5" s="201">
        <f>DATE(YEAR(AE3),MONTH(AE3)+1,1)</f>
        <v>45413</v>
      </c>
      <c r="AJ5" s="115">
        <f t="shared" si="0"/>
        <v>45414</v>
      </c>
      <c r="AK5" s="115">
        <f t="shared" si="0"/>
        <v>45415</v>
      </c>
      <c r="AL5" s="115">
        <f t="shared" si="0"/>
        <v>45416</v>
      </c>
      <c r="AM5" s="115">
        <f t="shared" si="0"/>
        <v>45417</v>
      </c>
      <c r="AN5" s="115">
        <f t="shared" si="0"/>
        <v>45418</v>
      </c>
      <c r="AO5" s="115">
        <f t="shared" si="0"/>
        <v>45419</v>
      </c>
      <c r="AP5" s="115">
        <f t="shared" si="0"/>
        <v>45420</v>
      </c>
      <c r="AQ5" s="115">
        <f t="shared" si="0"/>
        <v>45421</v>
      </c>
      <c r="AR5" s="115">
        <f t="shared" si="0"/>
        <v>45422</v>
      </c>
      <c r="AS5" s="115">
        <f t="shared" si="0"/>
        <v>45423</v>
      </c>
      <c r="AT5" s="115">
        <f t="shared" si="0"/>
        <v>45424</v>
      </c>
      <c r="AU5" s="115">
        <f t="shared" si="0"/>
        <v>45425</v>
      </c>
      <c r="AV5" s="115">
        <f t="shared" si="0"/>
        <v>45426</v>
      </c>
      <c r="AW5" s="115">
        <f t="shared" si="0"/>
        <v>45427</v>
      </c>
      <c r="AX5" s="115">
        <f t="shared" si="0"/>
        <v>45428</v>
      </c>
      <c r="AY5" s="115">
        <f t="shared" si="0"/>
        <v>45429</v>
      </c>
      <c r="AZ5" s="115">
        <f t="shared" si="0"/>
        <v>45430</v>
      </c>
      <c r="BA5" s="115">
        <f t="shared" si="0"/>
        <v>45431</v>
      </c>
      <c r="BB5" s="115">
        <f t="shared" si="0"/>
        <v>45432</v>
      </c>
      <c r="BC5" s="115">
        <f t="shared" si="0"/>
        <v>45433</v>
      </c>
      <c r="BD5" s="115">
        <f t="shared" si="0"/>
        <v>45434</v>
      </c>
      <c r="BE5" s="115">
        <f t="shared" si="0"/>
        <v>45435</v>
      </c>
      <c r="BF5" s="115">
        <f t="shared" si="0"/>
        <v>45436</v>
      </c>
      <c r="BG5" s="115">
        <f t="shared" ref="BG5" si="1">DATE(YEAR(BF5),MONTH(BF5),DAY(BF5)+1)</f>
        <v>45437</v>
      </c>
      <c r="BH5" s="115">
        <f t="shared" ref="BH5" si="2">DATE(YEAR(BG5),MONTH(BG5),DAY(BG5)+1)</f>
        <v>45438</v>
      </c>
      <c r="BI5" s="115">
        <f t="shared" ref="BI5" si="3">DATE(YEAR(BH5),MONTH(BH5),DAY(BH5)+1)</f>
        <v>45439</v>
      </c>
      <c r="BJ5" s="115">
        <f t="shared" ref="BJ5" si="4">DATE(YEAR(BI5),MONTH(BI5),DAY(BI5)+1)</f>
        <v>45440</v>
      </c>
      <c r="BK5" s="115">
        <f t="shared" ref="BK5" si="5">DATE(YEAR(BJ5),MONTH(BJ5),DAY(BJ5)+1)</f>
        <v>45441</v>
      </c>
      <c r="BL5" s="115">
        <f t="shared" ref="BL5" si="6">DATE(YEAR(BK5),MONTH(BK5),DAY(BK5)+1)</f>
        <v>45442</v>
      </c>
      <c r="BM5" s="228">
        <f>IF(BL5="","",IF(DAY(BL5+1)=1,"",BL5+1))</f>
        <v>45443</v>
      </c>
      <c r="BN5" s="384"/>
      <c r="BO5" s="385"/>
      <c r="BP5" s="385"/>
      <c r="BQ5" s="385"/>
      <c r="BR5" s="386"/>
    </row>
    <row r="6" spans="2:70" ht="15" customHeight="1" thickBot="1" x14ac:dyDescent="0.2">
      <c r="B6" s="345"/>
      <c r="C6" s="346"/>
      <c r="D6" s="169" t="str">
        <f>TEXT(D5,"aaa")</f>
        <v>月</v>
      </c>
      <c r="E6" s="170" t="str">
        <f t="shared" ref="E6:BM6" si="7">TEXT(E5,"aaa")</f>
        <v>火</v>
      </c>
      <c r="F6" s="170" t="str">
        <f t="shared" si="7"/>
        <v>水</v>
      </c>
      <c r="G6" s="170" t="str">
        <f t="shared" si="7"/>
        <v>木</v>
      </c>
      <c r="H6" s="170" t="str">
        <f t="shared" si="7"/>
        <v>金</v>
      </c>
      <c r="I6" s="170" t="str">
        <f t="shared" si="7"/>
        <v>土</v>
      </c>
      <c r="J6" s="170" t="str">
        <f t="shared" si="7"/>
        <v>日</v>
      </c>
      <c r="K6" s="170" t="str">
        <f t="shared" si="7"/>
        <v>月</v>
      </c>
      <c r="L6" s="170" t="str">
        <f t="shared" si="7"/>
        <v>火</v>
      </c>
      <c r="M6" s="170" t="str">
        <f t="shared" si="7"/>
        <v>水</v>
      </c>
      <c r="N6" s="170" t="str">
        <f t="shared" si="7"/>
        <v>木</v>
      </c>
      <c r="O6" s="170" t="str">
        <f t="shared" si="7"/>
        <v>金</v>
      </c>
      <c r="P6" s="170" t="str">
        <f t="shared" si="7"/>
        <v>土</v>
      </c>
      <c r="Q6" s="170" t="str">
        <f t="shared" si="7"/>
        <v>日</v>
      </c>
      <c r="R6" s="170" t="str">
        <f t="shared" si="7"/>
        <v>月</v>
      </c>
      <c r="S6" s="170" t="str">
        <f t="shared" si="7"/>
        <v>火</v>
      </c>
      <c r="T6" s="170" t="str">
        <f t="shared" si="7"/>
        <v>水</v>
      </c>
      <c r="U6" s="170" t="str">
        <f t="shared" si="7"/>
        <v>木</v>
      </c>
      <c r="V6" s="170" t="str">
        <f t="shared" si="7"/>
        <v>金</v>
      </c>
      <c r="W6" s="170" t="str">
        <f t="shared" si="7"/>
        <v>土</v>
      </c>
      <c r="X6" s="170" t="str">
        <f t="shared" si="7"/>
        <v>日</v>
      </c>
      <c r="Y6" s="170" t="str">
        <f t="shared" si="7"/>
        <v>月</v>
      </c>
      <c r="Z6" s="170" t="str">
        <f t="shared" si="7"/>
        <v>火</v>
      </c>
      <c r="AA6" s="170" t="str">
        <f t="shared" si="7"/>
        <v>水</v>
      </c>
      <c r="AB6" s="170" t="str">
        <f t="shared" si="7"/>
        <v>木</v>
      </c>
      <c r="AC6" s="170" t="str">
        <f t="shared" si="7"/>
        <v>金</v>
      </c>
      <c r="AD6" s="170" t="str">
        <f t="shared" si="7"/>
        <v>土</v>
      </c>
      <c r="AE6" s="170" t="str">
        <f t="shared" si="7"/>
        <v>日</v>
      </c>
      <c r="AF6" s="202" t="str">
        <f t="shared" si="7"/>
        <v>月</v>
      </c>
      <c r="AG6" s="170" t="str">
        <f t="shared" si="7"/>
        <v>火</v>
      </c>
      <c r="AH6" s="171" t="str">
        <f t="shared" si="7"/>
        <v/>
      </c>
      <c r="AI6" s="202" t="str">
        <f>TEXT(AI5,"aaa")</f>
        <v>水</v>
      </c>
      <c r="AJ6" s="170" t="str">
        <f t="shared" si="7"/>
        <v>木</v>
      </c>
      <c r="AK6" s="170" t="str">
        <f t="shared" si="7"/>
        <v>金</v>
      </c>
      <c r="AL6" s="170" t="str">
        <f t="shared" si="7"/>
        <v>土</v>
      </c>
      <c r="AM6" s="170" t="str">
        <f t="shared" si="7"/>
        <v>日</v>
      </c>
      <c r="AN6" s="170" t="str">
        <f t="shared" si="7"/>
        <v>月</v>
      </c>
      <c r="AO6" s="170" t="str">
        <f t="shared" si="7"/>
        <v>火</v>
      </c>
      <c r="AP6" s="170" t="str">
        <f t="shared" si="7"/>
        <v>水</v>
      </c>
      <c r="AQ6" s="170" t="str">
        <f t="shared" si="7"/>
        <v>木</v>
      </c>
      <c r="AR6" s="170" t="str">
        <f t="shared" si="7"/>
        <v>金</v>
      </c>
      <c r="AS6" s="170" t="str">
        <f t="shared" si="7"/>
        <v>土</v>
      </c>
      <c r="AT6" s="170" t="str">
        <f t="shared" si="7"/>
        <v>日</v>
      </c>
      <c r="AU6" s="170" t="str">
        <f t="shared" si="7"/>
        <v>月</v>
      </c>
      <c r="AV6" s="170" t="str">
        <f t="shared" si="7"/>
        <v>火</v>
      </c>
      <c r="AW6" s="170" t="str">
        <f t="shared" si="7"/>
        <v>水</v>
      </c>
      <c r="AX6" s="170" t="str">
        <f t="shared" si="7"/>
        <v>木</v>
      </c>
      <c r="AY6" s="170" t="str">
        <f t="shared" si="7"/>
        <v>金</v>
      </c>
      <c r="AZ6" s="170" t="str">
        <f t="shared" si="7"/>
        <v>土</v>
      </c>
      <c r="BA6" s="170" t="str">
        <f t="shared" si="7"/>
        <v>日</v>
      </c>
      <c r="BB6" s="170" t="str">
        <f t="shared" si="7"/>
        <v>月</v>
      </c>
      <c r="BC6" s="170" t="str">
        <f t="shared" si="7"/>
        <v>火</v>
      </c>
      <c r="BD6" s="170" t="str">
        <f t="shared" si="7"/>
        <v>水</v>
      </c>
      <c r="BE6" s="170" t="str">
        <f t="shared" si="7"/>
        <v>木</v>
      </c>
      <c r="BF6" s="170" t="str">
        <f t="shared" si="7"/>
        <v>金</v>
      </c>
      <c r="BG6" s="202" t="str">
        <f>TEXT(BG5,"aaa")</f>
        <v>土</v>
      </c>
      <c r="BH6" s="170" t="str">
        <f t="shared" si="7"/>
        <v>日</v>
      </c>
      <c r="BI6" s="170" t="str">
        <f t="shared" si="7"/>
        <v>月</v>
      </c>
      <c r="BJ6" s="170" t="str">
        <f t="shared" si="7"/>
        <v>火</v>
      </c>
      <c r="BK6" s="170" t="str">
        <f t="shared" si="7"/>
        <v>水</v>
      </c>
      <c r="BL6" s="170" t="str">
        <f t="shared" si="7"/>
        <v>木</v>
      </c>
      <c r="BM6" s="229" t="str">
        <f t="shared" si="7"/>
        <v>金</v>
      </c>
      <c r="BN6" s="387"/>
      <c r="BO6" s="388"/>
      <c r="BP6" s="388"/>
      <c r="BQ6" s="388"/>
      <c r="BR6" s="389"/>
    </row>
    <row r="7" spans="2:70" ht="31.5" customHeight="1" thickBot="1" x14ac:dyDescent="0.2">
      <c r="B7" s="347" t="s">
        <v>5</v>
      </c>
      <c r="C7" s="348"/>
      <c r="D7" s="177"/>
      <c r="E7" s="63"/>
      <c r="F7" s="63"/>
      <c r="G7" s="63"/>
      <c r="H7" s="63"/>
      <c r="I7" s="63"/>
      <c r="J7" s="63"/>
      <c r="K7" s="63"/>
      <c r="L7" s="63"/>
      <c r="M7" s="63"/>
      <c r="N7" s="63"/>
      <c r="O7" s="63"/>
      <c r="P7" s="63"/>
      <c r="Q7" s="63"/>
      <c r="R7" s="257" t="s">
        <v>66</v>
      </c>
      <c r="S7" s="63"/>
      <c r="T7" s="63"/>
      <c r="U7" s="63"/>
      <c r="V7" s="63"/>
      <c r="W7" s="63" t="s">
        <v>58</v>
      </c>
      <c r="X7" s="63" t="s">
        <v>58</v>
      </c>
      <c r="Y7" s="63"/>
      <c r="Z7" s="63"/>
      <c r="AA7" s="63"/>
      <c r="AB7" s="63"/>
      <c r="AC7" s="63"/>
      <c r="AD7" s="63" t="s">
        <v>58</v>
      </c>
      <c r="AE7" s="63" t="s">
        <v>58</v>
      </c>
      <c r="AF7" s="203"/>
      <c r="AG7" s="63"/>
      <c r="AH7" s="135"/>
      <c r="AI7" s="203"/>
      <c r="AJ7" s="63"/>
      <c r="AK7" s="63"/>
      <c r="AL7" s="63" t="s">
        <v>58</v>
      </c>
      <c r="AM7" s="63" t="s">
        <v>67</v>
      </c>
      <c r="AN7" s="63"/>
      <c r="AO7" s="63"/>
      <c r="AP7" s="63"/>
      <c r="AQ7" s="63"/>
      <c r="AR7" s="63"/>
      <c r="AS7" s="63" t="s">
        <v>58</v>
      </c>
      <c r="AT7" s="63" t="s">
        <v>67</v>
      </c>
      <c r="AU7" s="63"/>
      <c r="AV7" s="63"/>
      <c r="AW7" s="63"/>
      <c r="AX7" s="63"/>
      <c r="AY7" s="63"/>
      <c r="AZ7" s="63" t="s">
        <v>58</v>
      </c>
      <c r="BA7" s="63" t="s">
        <v>67</v>
      </c>
      <c r="BB7" s="63"/>
      <c r="BC7" s="63"/>
      <c r="BD7" s="63"/>
      <c r="BE7" s="63"/>
      <c r="BF7" s="63"/>
      <c r="BG7" s="183" t="s">
        <v>67</v>
      </c>
      <c r="BH7" s="183" t="s">
        <v>58</v>
      </c>
      <c r="BI7" s="63"/>
      <c r="BJ7" s="63"/>
      <c r="BK7" s="63"/>
      <c r="BL7" s="63"/>
      <c r="BM7" s="183"/>
      <c r="BN7" s="402"/>
      <c r="BO7" s="403"/>
      <c r="BP7" s="403"/>
      <c r="BQ7" s="403"/>
      <c r="BR7" s="404"/>
    </row>
    <row r="8" spans="2:70" ht="15" customHeight="1" x14ac:dyDescent="0.15">
      <c r="B8" s="305" t="s">
        <v>81</v>
      </c>
      <c r="C8" s="306"/>
      <c r="D8" s="149"/>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204"/>
      <c r="AG8" s="57"/>
      <c r="AH8" s="136"/>
      <c r="AI8" s="204"/>
      <c r="AJ8" s="57" t="s">
        <v>50</v>
      </c>
      <c r="AK8" s="57"/>
      <c r="AL8" s="57" t="s">
        <v>51</v>
      </c>
      <c r="AM8" s="57"/>
      <c r="AN8" s="57"/>
      <c r="AO8" s="57"/>
      <c r="AP8" s="57"/>
      <c r="AQ8" s="57"/>
      <c r="AR8" s="57"/>
      <c r="AS8" s="57"/>
      <c r="AT8" s="57"/>
      <c r="AU8" s="57"/>
      <c r="AV8" s="57"/>
      <c r="AW8" s="57"/>
      <c r="AX8" s="57"/>
      <c r="AY8" s="57"/>
      <c r="AZ8" s="57"/>
      <c r="BA8" s="57"/>
      <c r="BB8" s="57"/>
      <c r="BC8" s="57"/>
      <c r="BD8" s="57"/>
      <c r="BE8" s="57"/>
      <c r="BF8" s="57"/>
      <c r="BG8" s="184"/>
      <c r="BH8" s="184"/>
      <c r="BI8" s="214"/>
      <c r="BJ8" s="214"/>
      <c r="BK8" s="214"/>
      <c r="BL8" s="214"/>
      <c r="BM8" s="230"/>
      <c r="BN8" s="231"/>
      <c r="BO8" s="127"/>
      <c r="BP8" s="127"/>
      <c r="BQ8" s="127"/>
      <c r="BR8" s="128"/>
    </row>
    <row r="9" spans="2:70" ht="15" customHeight="1" x14ac:dyDescent="0.15">
      <c r="B9" s="309"/>
      <c r="C9" s="310"/>
      <c r="D9" s="150"/>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205"/>
      <c r="AG9" s="53"/>
      <c r="AH9" s="137"/>
      <c r="AI9" s="205"/>
      <c r="AJ9" s="53"/>
      <c r="AK9" s="53"/>
      <c r="AL9" s="53"/>
      <c r="AM9" s="53"/>
      <c r="AN9" s="53"/>
      <c r="AO9" s="53"/>
      <c r="AP9" s="53"/>
      <c r="AQ9" s="53"/>
      <c r="AR9" s="53"/>
      <c r="AS9" s="53"/>
      <c r="AT9" s="53"/>
      <c r="AU9" s="53"/>
      <c r="AV9" s="53"/>
      <c r="AW9" s="53"/>
      <c r="AX9" s="53"/>
      <c r="AY9" s="53"/>
      <c r="AZ9" s="53"/>
      <c r="BA9" s="53"/>
      <c r="BB9" s="53"/>
      <c r="BC9" s="53"/>
      <c r="BD9" s="53"/>
      <c r="BE9" s="53"/>
      <c r="BF9" s="53"/>
      <c r="BG9" s="185"/>
      <c r="BH9" s="185"/>
      <c r="BI9" s="53"/>
      <c r="BJ9" s="53"/>
      <c r="BK9" s="53"/>
      <c r="BL9" s="53"/>
      <c r="BM9" s="185"/>
      <c r="BN9" s="232"/>
      <c r="BO9" s="130"/>
      <c r="BP9" s="130"/>
      <c r="BQ9" s="130"/>
      <c r="BR9" s="131"/>
    </row>
    <row r="10" spans="2:70" ht="15" customHeight="1" thickBot="1" x14ac:dyDescent="0.2">
      <c r="B10" s="309"/>
      <c r="C10" s="310"/>
      <c r="D10" s="151"/>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206"/>
      <c r="AG10" s="145"/>
      <c r="AH10" s="146"/>
      <c r="AI10" s="206"/>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86"/>
      <c r="BH10" s="186"/>
      <c r="BI10" s="145"/>
      <c r="BJ10" s="145"/>
      <c r="BK10" s="145"/>
      <c r="BL10" s="145"/>
      <c r="BM10" s="186"/>
      <c r="BN10" s="232"/>
      <c r="BO10" s="130"/>
      <c r="BP10" s="130"/>
      <c r="BQ10" s="130"/>
      <c r="BR10" s="131"/>
    </row>
    <row r="11" spans="2:70" ht="15" customHeight="1" x14ac:dyDescent="0.15">
      <c r="B11" s="315" t="s">
        <v>70</v>
      </c>
      <c r="C11" s="316"/>
      <c r="D11" s="152"/>
      <c r="E11" s="56"/>
      <c r="F11" s="56"/>
      <c r="G11" s="56"/>
      <c r="H11" s="56"/>
      <c r="I11" s="56"/>
      <c r="J11" s="56"/>
      <c r="K11" s="56"/>
      <c r="L11" s="56"/>
      <c r="M11" s="56"/>
      <c r="N11" s="56"/>
      <c r="O11" s="56"/>
      <c r="P11" s="56"/>
      <c r="Q11" s="56"/>
      <c r="R11" s="56"/>
      <c r="S11" s="56"/>
      <c r="T11" s="56"/>
      <c r="U11" s="56"/>
      <c r="V11" s="56"/>
      <c r="W11" s="56" t="s">
        <v>50</v>
      </c>
      <c r="X11" s="56" t="s">
        <v>50</v>
      </c>
      <c r="Y11" s="56"/>
      <c r="Z11" s="56"/>
      <c r="AA11" s="56"/>
      <c r="AB11" s="56"/>
      <c r="AC11" s="56"/>
      <c r="AD11" s="56" t="s">
        <v>50</v>
      </c>
      <c r="AE11" s="209" t="s">
        <v>50</v>
      </c>
      <c r="AF11" s="207"/>
      <c r="AG11" s="56"/>
      <c r="AH11" s="210"/>
      <c r="AI11" s="207"/>
      <c r="AJ11" s="56" t="s">
        <v>50</v>
      </c>
      <c r="AK11" s="56"/>
      <c r="AL11" s="56"/>
      <c r="AM11" s="56" t="s">
        <v>50</v>
      </c>
      <c r="AN11" s="56"/>
      <c r="AO11" s="56"/>
      <c r="AP11" s="56"/>
      <c r="AQ11" s="56"/>
      <c r="AR11" s="56"/>
      <c r="AS11" s="56" t="s">
        <v>50</v>
      </c>
      <c r="AT11" s="56" t="s">
        <v>50</v>
      </c>
      <c r="AU11" s="56"/>
      <c r="AV11" s="56"/>
      <c r="AW11" s="56"/>
      <c r="AX11" s="56"/>
      <c r="AY11" s="56"/>
      <c r="AZ11" s="56" t="s">
        <v>50</v>
      </c>
      <c r="BA11" s="56" t="s">
        <v>50</v>
      </c>
      <c r="BB11" s="56"/>
      <c r="BC11" s="56"/>
      <c r="BD11" s="56"/>
      <c r="BE11" s="56"/>
      <c r="BF11" s="56"/>
      <c r="BG11" s="187" t="s">
        <v>50</v>
      </c>
      <c r="BH11" s="211" t="s">
        <v>50</v>
      </c>
      <c r="BI11" s="56"/>
      <c r="BJ11" s="56"/>
      <c r="BK11" s="56"/>
      <c r="BL11" s="56"/>
      <c r="BM11" s="187"/>
      <c r="BN11" s="378">
        <f>COUNTIF(D11:BH11,"●")</f>
        <v>12</v>
      </c>
      <c r="BO11" s="379"/>
      <c r="BP11" s="379"/>
      <c r="BQ11" s="379"/>
      <c r="BR11" s="380"/>
    </row>
    <row r="12" spans="2:70" s="54" customFormat="1" ht="15" customHeight="1" thickBot="1" x14ac:dyDescent="0.2">
      <c r="B12" s="345" t="s">
        <v>71</v>
      </c>
      <c r="C12" s="346"/>
      <c r="D12" s="153"/>
      <c r="E12" s="119"/>
      <c r="F12" s="119"/>
      <c r="G12" s="119"/>
      <c r="H12" s="119" t="s">
        <v>49</v>
      </c>
      <c r="I12" s="119" t="s">
        <v>49</v>
      </c>
      <c r="J12" s="119" t="s">
        <v>49</v>
      </c>
      <c r="K12" s="119" t="s">
        <v>49</v>
      </c>
      <c r="L12" s="119" t="s">
        <v>49</v>
      </c>
      <c r="M12" s="119" t="s">
        <v>49</v>
      </c>
      <c r="N12" s="119" t="s">
        <v>49</v>
      </c>
      <c r="O12" s="119" t="s">
        <v>49</v>
      </c>
      <c r="P12" s="119" t="s">
        <v>49</v>
      </c>
      <c r="Q12" s="119" t="s">
        <v>49</v>
      </c>
      <c r="R12" s="119"/>
      <c r="S12" s="119"/>
      <c r="T12" s="119"/>
      <c r="U12" s="119"/>
      <c r="V12" s="119"/>
      <c r="W12" s="119"/>
      <c r="X12" s="119"/>
      <c r="Y12" s="119"/>
      <c r="Z12" s="119"/>
      <c r="AA12" s="119"/>
      <c r="AB12" s="119"/>
      <c r="AC12" s="119"/>
      <c r="AD12" s="119"/>
      <c r="AE12" s="119"/>
      <c r="AF12" s="208"/>
      <c r="AG12" s="119"/>
      <c r="AH12" s="138"/>
      <c r="AI12" s="208"/>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88"/>
      <c r="BH12" s="188"/>
      <c r="BI12" s="213"/>
      <c r="BJ12" s="213"/>
      <c r="BK12" s="213"/>
      <c r="BL12" s="119"/>
      <c r="BM12" s="188"/>
      <c r="BN12" s="399">
        <f>COUNTIF(D12:BH12,"×")</f>
        <v>10</v>
      </c>
      <c r="BO12" s="400"/>
      <c r="BP12" s="400"/>
      <c r="BQ12" s="400"/>
      <c r="BR12" s="401"/>
    </row>
    <row r="13" spans="2:70" ht="19.5" customHeight="1" thickBot="1" x14ac:dyDescent="0.2">
      <c r="B13" s="301"/>
      <c r="C13" s="302"/>
      <c r="D13" s="319" t="s">
        <v>46</v>
      </c>
      <c r="E13" s="320"/>
      <c r="F13" s="320"/>
      <c r="G13" s="321"/>
      <c r="H13" s="368">
        <f>DAY(EOMONTH(AE3,0)-AE3)+1</f>
        <v>26</v>
      </c>
      <c r="I13" s="369"/>
      <c r="J13" s="393" t="s">
        <v>77</v>
      </c>
      <c r="K13" s="394"/>
      <c r="L13" s="394"/>
      <c r="M13" s="394"/>
      <c r="N13" s="395">
        <f>COUNTIF(D12:AH12,"×")</f>
        <v>10</v>
      </c>
      <c r="O13" s="396"/>
      <c r="P13" s="322" t="s">
        <v>78</v>
      </c>
      <c r="Q13" s="323"/>
      <c r="R13" s="323"/>
      <c r="S13" s="323"/>
      <c r="T13" s="358">
        <f>H13-N13</f>
        <v>16</v>
      </c>
      <c r="U13" s="359"/>
      <c r="V13" s="360" t="s">
        <v>76</v>
      </c>
      <c r="W13" s="361"/>
      <c r="X13" s="361"/>
      <c r="Y13" s="361"/>
      <c r="Z13" s="362">
        <v>4</v>
      </c>
      <c r="AA13" s="363"/>
      <c r="AB13" s="324" t="s">
        <v>79</v>
      </c>
      <c r="AC13" s="324"/>
      <c r="AD13" s="324"/>
      <c r="AE13" s="325"/>
      <c r="AF13" s="326">
        <f>COUNTIF(D11:AH11,"●")</f>
        <v>4</v>
      </c>
      <c r="AG13" s="327"/>
      <c r="AH13" s="328"/>
      <c r="AI13" s="319" t="s">
        <v>46</v>
      </c>
      <c r="AJ13" s="320"/>
      <c r="AK13" s="320"/>
      <c r="AL13" s="321"/>
      <c r="AM13" s="368">
        <f>IF(MONTH(AP3)=AI4,AP3-AI5+1,DAY(EOMONTH(AI5,0)))</f>
        <v>31</v>
      </c>
      <c r="AN13" s="369"/>
      <c r="AO13" s="393" t="s">
        <v>77</v>
      </c>
      <c r="AP13" s="394"/>
      <c r="AQ13" s="394"/>
      <c r="AR13" s="394"/>
      <c r="AS13" s="395">
        <f>COUNTIF(AI12:BM12,"×")</f>
        <v>0</v>
      </c>
      <c r="AT13" s="396"/>
      <c r="AU13" s="322" t="s">
        <v>78</v>
      </c>
      <c r="AV13" s="323"/>
      <c r="AW13" s="323"/>
      <c r="AX13" s="323"/>
      <c r="AY13" s="358">
        <f>AM13-AS13</f>
        <v>31</v>
      </c>
      <c r="AZ13" s="359"/>
      <c r="BA13" s="360" t="str">
        <f>V13</f>
        <v>土日数</v>
      </c>
      <c r="BB13" s="361"/>
      <c r="BC13" s="361"/>
      <c r="BD13" s="361"/>
      <c r="BE13" s="362">
        <v>8</v>
      </c>
      <c r="BF13" s="363"/>
      <c r="BG13" s="324" t="s">
        <v>79</v>
      </c>
      <c r="BH13" s="324"/>
      <c r="BI13" s="324"/>
      <c r="BJ13" s="325"/>
      <c r="BK13" s="326">
        <f>COUNTIF(AI11:BM11,"●")</f>
        <v>8</v>
      </c>
      <c r="BL13" s="327"/>
      <c r="BM13" s="328"/>
      <c r="BN13" s="167"/>
      <c r="BO13" s="85"/>
      <c r="BP13" s="85"/>
      <c r="BQ13" s="85"/>
      <c r="BR13" s="85"/>
    </row>
    <row r="14" spans="2:70" ht="19.5" customHeight="1" thickBot="1" x14ac:dyDescent="0.2">
      <c r="B14" s="303"/>
      <c r="C14" s="304"/>
      <c r="D14" s="329" t="s">
        <v>72</v>
      </c>
      <c r="E14" s="330"/>
      <c r="F14" s="330"/>
      <c r="G14" s="331"/>
      <c r="H14" s="263">
        <f>AF13</f>
        <v>4</v>
      </c>
      <c r="I14" s="259" t="s">
        <v>73</v>
      </c>
      <c r="J14" s="264">
        <f>T13</f>
        <v>16</v>
      </c>
      <c r="K14" s="181" t="s">
        <v>74</v>
      </c>
      <c r="L14" s="338">
        <f>H14/J14*100</f>
        <v>25</v>
      </c>
      <c r="M14" s="338"/>
      <c r="N14" s="181" t="s">
        <v>75</v>
      </c>
      <c r="O14" s="339" t="str">
        <f>IF(L14&gt;28.5,"OK",IF(L14=28.5,"OK",IF(L14&lt;28.5,"NG")))</f>
        <v>NG</v>
      </c>
      <c r="P14" s="340"/>
      <c r="Q14" s="341"/>
      <c r="R14" s="342" t="s">
        <v>76</v>
      </c>
      <c r="S14" s="343"/>
      <c r="T14" s="343"/>
      <c r="U14" s="344"/>
      <c r="V14" s="262">
        <f>AF13</f>
        <v>4</v>
      </c>
      <c r="W14" s="260" t="s">
        <v>73</v>
      </c>
      <c r="X14" s="265">
        <f>Z13</f>
        <v>4</v>
      </c>
      <c r="Y14" s="261" t="s">
        <v>74</v>
      </c>
      <c r="Z14" s="354">
        <f>V14/X14*100</f>
        <v>100</v>
      </c>
      <c r="AA14" s="354"/>
      <c r="AB14" s="258" t="s">
        <v>75</v>
      </c>
      <c r="AC14" s="355" t="str">
        <f>IF(Z14&gt;100,"OK",IF(Z14=100,"OK",IF(Z14&lt;100,"NG")))</f>
        <v>OK</v>
      </c>
      <c r="AD14" s="356"/>
      <c r="AE14" s="357"/>
      <c r="AF14" s="335" t="str">
        <f>IF(OR(L14&gt;=28.5,Z14&gt;=100),"OK","NG")</f>
        <v>OK</v>
      </c>
      <c r="AG14" s="336"/>
      <c r="AH14" s="337"/>
      <c r="AI14" s="329" t="s">
        <v>72</v>
      </c>
      <c r="AJ14" s="330"/>
      <c r="AK14" s="330"/>
      <c r="AL14" s="331"/>
      <c r="AM14" s="263">
        <f>BK13</f>
        <v>8</v>
      </c>
      <c r="AN14" s="259" t="s">
        <v>73</v>
      </c>
      <c r="AO14" s="264">
        <f>AY13</f>
        <v>31</v>
      </c>
      <c r="AP14" s="181" t="s">
        <v>74</v>
      </c>
      <c r="AQ14" s="338">
        <f>AM14/AO14*100</f>
        <v>25.806451612903224</v>
      </c>
      <c r="AR14" s="338"/>
      <c r="AS14" s="181" t="s">
        <v>75</v>
      </c>
      <c r="AT14" s="339" t="str">
        <f>IF(AQ14&gt;28.5,"OK",IF(AQ14=28.5,"OK",IF(AQ14&lt;28.5,"NG")))</f>
        <v>NG</v>
      </c>
      <c r="AU14" s="340"/>
      <c r="AV14" s="341"/>
      <c r="AW14" s="342" t="s">
        <v>76</v>
      </c>
      <c r="AX14" s="343"/>
      <c r="AY14" s="343"/>
      <c r="AZ14" s="344"/>
      <c r="BA14" s="262">
        <f>BK13</f>
        <v>8</v>
      </c>
      <c r="BB14" s="260" t="s">
        <v>73</v>
      </c>
      <c r="BC14" s="265">
        <f>BE13</f>
        <v>8</v>
      </c>
      <c r="BD14" s="261" t="s">
        <v>74</v>
      </c>
      <c r="BE14" s="354">
        <f>BA14/BC14*100</f>
        <v>100</v>
      </c>
      <c r="BF14" s="354"/>
      <c r="BG14" s="258" t="s">
        <v>75</v>
      </c>
      <c r="BH14" s="355" t="str">
        <f>IF(BE14&gt;100,"OK",IF(BE14=100,"OK",IF(BE14&lt;100,"NG")))</f>
        <v>OK</v>
      </c>
      <c r="BI14" s="356"/>
      <c r="BJ14" s="357"/>
      <c r="BK14" s="335" t="str">
        <f>IF(OR(AQ14&gt;=28.5,BE14&gt;=100),"OK","NG")</f>
        <v>OK</v>
      </c>
      <c r="BL14" s="336"/>
      <c r="BM14" s="337"/>
      <c r="BN14" s="168"/>
      <c r="BO14" s="147"/>
      <c r="BP14" s="147"/>
      <c r="BQ14" s="147"/>
      <c r="BR14" s="147"/>
    </row>
    <row r="15" spans="2:70" ht="15" customHeight="1" thickBot="1" x14ac:dyDescent="0.2">
      <c r="B15" s="22"/>
      <c r="C15" s="23"/>
      <c r="D15" s="24"/>
      <c r="E15" s="51"/>
      <c r="F15" s="6"/>
      <c r="G15" s="30"/>
      <c r="H15" s="31"/>
      <c r="I15" s="31"/>
      <c r="J15" s="6"/>
      <c r="K15" s="37"/>
      <c r="L15" s="10"/>
      <c r="M15" s="10"/>
      <c r="N15" s="10"/>
      <c r="O15" s="10"/>
      <c r="P15" s="10"/>
      <c r="Q15" s="9"/>
      <c r="R15" s="10"/>
      <c r="S15" s="9"/>
      <c r="T15" s="10"/>
      <c r="U15" s="9"/>
      <c r="V15" s="10"/>
      <c r="W15" s="10"/>
      <c r="X15" s="10"/>
      <c r="Y15" s="10"/>
      <c r="Z15" s="8"/>
    </row>
    <row r="16" spans="2:70" ht="17.25" customHeight="1" x14ac:dyDescent="0.15">
      <c r="B16" s="364" t="s">
        <v>0</v>
      </c>
      <c r="C16" s="365"/>
      <c r="D16" s="215">
        <f>MONTH(EDATE(AE3,2))</f>
        <v>6</v>
      </c>
      <c r="E16" s="154" t="s">
        <v>57</v>
      </c>
      <c r="F16" s="132"/>
      <c r="G16" s="132"/>
      <c r="H16" s="132"/>
      <c r="I16" s="132"/>
      <c r="J16" s="132"/>
      <c r="K16" s="132"/>
      <c r="L16" s="132"/>
      <c r="M16" s="132"/>
      <c r="N16" s="132"/>
      <c r="O16" s="132"/>
      <c r="P16" s="132"/>
      <c r="Q16" s="132"/>
      <c r="R16" s="132"/>
      <c r="S16" s="129"/>
      <c r="T16" s="69"/>
      <c r="U16" s="69"/>
      <c r="V16" s="69"/>
      <c r="W16" s="69"/>
      <c r="X16" s="69"/>
      <c r="Y16" s="69"/>
      <c r="Z16" s="69"/>
      <c r="AA16" s="69"/>
      <c r="AB16" s="69"/>
      <c r="AC16" s="69"/>
      <c r="AD16" s="69"/>
      <c r="AE16" s="69"/>
      <c r="AF16" s="179"/>
      <c r="AG16" s="175"/>
      <c r="AH16" s="180"/>
      <c r="AI16" s="245">
        <f>MONTH(EDATE(AE3,3))</f>
        <v>7</v>
      </c>
      <c r="AJ16" s="154" t="s">
        <v>57</v>
      </c>
      <c r="AK16" s="129"/>
      <c r="AL16" s="132"/>
      <c r="AM16" s="132"/>
      <c r="AN16" s="132"/>
      <c r="AO16" s="132"/>
      <c r="AP16" s="132"/>
      <c r="AQ16" s="132"/>
      <c r="AR16" s="132"/>
      <c r="AS16" s="132"/>
      <c r="AT16" s="132"/>
      <c r="AU16" s="132"/>
      <c r="AV16" s="132"/>
      <c r="AW16" s="132"/>
      <c r="AX16" s="132"/>
      <c r="AY16" s="132"/>
      <c r="AZ16" s="132"/>
      <c r="BA16" s="129"/>
      <c r="BB16" s="129"/>
      <c r="BC16" s="129"/>
      <c r="BD16" s="129"/>
      <c r="BE16" s="129"/>
      <c r="BF16" s="129"/>
      <c r="BG16" s="129"/>
      <c r="BH16" s="129"/>
      <c r="BI16" s="129"/>
      <c r="BJ16" s="176"/>
      <c r="BK16" s="182"/>
      <c r="BL16" s="179"/>
      <c r="BM16" s="175"/>
      <c r="BN16" s="381" t="s">
        <v>1</v>
      </c>
      <c r="BO16" s="382"/>
      <c r="BP16" s="382"/>
      <c r="BQ16" s="382"/>
      <c r="BR16" s="383"/>
    </row>
    <row r="17" spans="2:70" ht="15.75" customHeight="1" x14ac:dyDescent="0.15">
      <c r="B17" s="366"/>
      <c r="C17" s="367"/>
      <c r="D17" s="155">
        <f>DATE(YEAR(AE3),MONTH(AE3)+2,1)</f>
        <v>45444</v>
      </c>
      <c r="E17" s="116">
        <f>DATE(YEAR(D17),MONTH(D17),DAY(D17)+1)</f>
        <v>45445</v>
      </c>
      <c r="F17" s="116">
        <f t="shared" ref="F17:BI17" si="8">DATE(YEAR(E17),MONTH(E17),DAY(E17)+1)</f>
        <v>45446</v>
      </c>
      <c r="G17" s="116">
        <f t="shared" si="8"/>
        <v>45447</v>
      </c>
      <c r="H17" s="116">
        <f t="shared" si="8"/>
        <v>45448</v>
      </c>
      <c r="I17" s="116">
        <f t="shared" si="8"/>
        <v>45449</v>
      </c>
      <c r="J17" s="116">
        <f t="shared" si="8"/>
        <v>45450</v>
      </c>
      <c r="K17" s="116">
        <f t="shared" si="8"/>
        <v>45451</v>
      </c>
      <c r="L17" s="116">
        <f t="shared" si="8"/>
        <v>45452</v>
      </c>
      <c r="M17" s="116">
        <f t="shared" si="8"/>
        <v>45453</v>
      </c>
      <c r="N17" s="116">
        <f t="shared" si="8"/>
        <v>45454</v>
      </c>
      <c r="O17" s="116">
        <f t="shared" si="8"/>
        <v>45455</v>
      </c>
      <c r="P17" s="116">
        <f t="shared" si="8"/>
        <v>45456</v>
      </c>
      <c r="Q17" s="116">
        <f t="shared" si="8"/>
        <v>45457</v>
      </c>
      <c r="R17" s="116">
        <f t="shared" si="8"/>
        <v>45458</v>
      </c>
      <c r="S17" s="116">
        <f t="shared" si="8"/>
        <v>45459</v>
      </c>
      <c r="T17" s="116">
        <f t="shared" si="8"/>
        <v>45460</v>
      </c>
      <c r="U17" s="116">
        <f t="shared" si="8"/>
        <v>45461</v>
      </c>
      <c r="V17" s="116">
        <f t="shared" si="8"/>
        <v>45462</v>
      </c>
      <c r="W17" s="116">
        <f t="shared" si="8"/>
        <v>45463</v>
      </c>
      <c r="X17" s="116">
        <f t="shared" si="8"/>
        <v>45464</v>
      </c>
      <c r="Y17" s="116">
        <f t="shared" si="8"/>
        <v>45465</v>
      </c>
      <c r="Z17" s="116">
        <f t="shared" si="8"/>
        <v>45466</v>
      </c>
      <c r="AA17" s="116">
        <f t="shared" si="8"/>
        <v>45467</v>
      </c>
      <c r="AB17" s="116">
        <f t="shared" si="8"/>
        <v>45468</v>
      </c>
      <c r="AC17" s="116">
        <f t="shared" si="8"/>
        <v>45469</v>
      </c>
      <c r="AD17" s="116">
        <f t="shared" si="8"/>
        <v>45470</v>
      </c>
      <c r="AE17" s="189">
        <f t="shared" si="8"/>
        <v>45471</v>
      </c>
      <c r="AF17" s="116">
        <f t="shared" ref="AF17" si="9">DATE(YEAR(AE17),MONTH(AE17),DAY(AE17)+1)</f>
        <v>45472</v>
      </c>
      <c r="AG17" s="116">
        <f t="shared" ref="AG17" si="10">DATE(YEAR(AF17),MONTH(AF17),DAY(AF17)+1)</f>
        <v>45473</v>
      </c>
      <c r="AH17" s="139" t="str">
        <f>IF(AG17="","",IF(DAY(AG17+1)=1,"",AG17+1))</f>
        <v/>
      </c>
      <c r="AI17" s="219">
        <f>DATE(YEAR(AE3),MONTH(AE3)+3,1)</f>
        <v>45474</v>
      </c>
      <c r="AJ17" s="116">
        <f t="shared" si="8"/>
        <v>45475</v>
      </c>
      <c r="AK17" s="116">
        <f t="shared" si="8"/>
        <v>45476</v>
      </c>
      <c r="AL17" s="116">
        <f t="shared" si="8"/>
        <v>45477</v>
      </c>
      <c r="AM17" s="116">
        <f t="shared" si="8"/>
        <v>45478</v>
      </c>
      <c r="AN17" s="116">
        <f t="shared" si="8"/>
        <v>45479</v>
      </c>
      <c r="AO17" s="116">
        <f t="shared" si="8"/>
        <v>45480</v>
      </c>
      <c r="AP17" s="116">
        <f t="shared" si="8"/>
        <v>45481</v>
      </c>
      <c r="AQ17" s="116">
        <f t="shared" si="8"/>
        <v>45482</v>
      </c>
      <c r="AR17" s="116">
        <f t="shared" si="8"/>
        <v>45483</v>
      </c>
      <c r="AS17" s="116">
        <f t="shared" si="8"/>
        <v>45484</v>
      </c>
      <c r="AT17" s="116">
        <f t="shared" si="8"/>
        <v>45485</v>
      </c>
      <c r="AU17" s="116">
        <f t="shared" si="8"/>
        <v>45486</v>
      </c>
      <c r="AV17" s="116">
        <f t="shared" si="8"/>
        <v>45487</v>
      </c>
      <c r="AW17" s="116">
        <f t="shared" si="8"/>
        <v>45488</v>
      </c>
      <c r="AX17" s="116">
        <f t="shared" si="8"/>
        <v>45489</v>
      </c>
      <c r="AY17" s="116">
        <f t="shared" si="8"/>
        <v>45490</v>
      </c>
      <c r="AZ17" s="116">
        <f t="shared" si="8"/>
        <v>45491</v>
      </c>
      <c r="BA17" s="116">
        <f t="shared" si="8"/>
        <v>45492</v>
      </c>
      <c r="BB17" s="116">
        <f t="shared" si="8"/>
        <v>45493</v>
      </c>
      <c r="BC17" s="116">
        <f t="shared" si="8"/>
        <v>45494</v>
      </c>
      <c r="BD17" s="116">
        <f t="shared" si="8"/>
        <v>45495</v>
      </c>
      <c r="BE17" s="116">
        <f t="shared" si="8"/>
        <v>45496</v>
      </c>
      <c r="BF17" s="116">
        <f t="shared" si="8"/>
        <v>45497</v>
      </c>
      <c r="BG17" s="116">
        <f t="shared" si="8"/>
        <v>45498</v>
      </c>
      <c r="BH17" s="116">
        <f t="shared" si="8"/>
        <v>45499</v>
      </c>
      <c r="BI17" s="116">
        <f t="shared" si="8"/>
        <v>45500</v>
      </c>
      <c r="BJ17" s="116">
        <f t="shared" ref="BJ17" si="11">DATE(YEAR(BI17),MONTH(BI17),DAY(BI17)+1)</f>
        <v>45501</v>
      </c>
      <c r="BK17" s="116">
        <f t="shared" ref="BK17" si="12">DATE(YEAR(BJ17),MONTH(BJ17),DAY(BJ17)+1)</f>
        <v>45502</v>
      </c>
      <c r="BL17" s="116">
        <f t="shared" ref="BL17" si="13">DATE(YEAR(BK17),MONTH(BK17),DAY(BK17)+1)</f>
        <v>45503</v>
      </c>
      <c r="BM17" s="189">
        <f t="shared" ref="BM17" si="14">DATE(YEAR(BL17),MONTH(BL17),DAY(BL17)+1)</f>
        <v>45504</v>
      </c>
      <c r="BN17" s="384"/>
      <c r="BO17" s="385"/>
      <c r="BP17" s="385"/>
      <c r="BQ17" s="385"/>
      <c r="BR17" s="386"/>
    </row>
    <row r="18" spans="2:70" ht="15" customHeight="1" thickBot="1" x14ac:dyDescent="0.2">
      <c r="B18" s="345"/>
      <c r="C18" s="346"/>
      <c r="D18" s="172" t="str">
        <f>TEXT(D17,"aaa")</f>
        <v>土</v>
      </c>
      <c r="E18" s="173" t="str">
        <f t="shared" ref="E18:BM18" si="15">TEXT(E17,"aaa")</f>
        <v>日</v>
      </c>
      <c r="F18" s="173" t="str">
        <f t="shared" si="15"/>
        <v>月</v>
      </c>
      <c r="G18" s="173" t="str">
        <f t="shared" si="15"/>
        <v>火</v>
      </c>
      <c r="H18" s="173" t="str">
        <f t="shared" si="15"/>
        <v>水</v>
      </c>
      <c r="I18" s="173" t="str">
        <f t="shared" si="15"/>
        <v>木</v>
      </c>
      <c r="J18" s="173" t="str">
        <f t="shared" si="15"/>
        <v>金</v>
      </c>
      <c r="K18" s="173" t="str">
        <f t="shared" si="15"/>
        <v>土</v>
      </c>
      <c r="L18" s="173" t="str">
        <f t="shared" si="15"/>
        <v>日</v>
      </c>
      <c r="M18" s="173" t="str">
        <f t="shared" si="15"/>
        <v>月</v>
      </c>
      <c r="N18" s="173" t="str">
        <f t="shared" si="15"/>
        <v>火</v>
      </c>
      <c r="O18" s="173" t="str">
        <f t="shared" si="15"/>
        <v>水</v>
      </c>
      <c r="P18" s="173" t="str">
        <f t="shared" si="15"/>
        <v>木</v>
      </c>
      <c r="Q18" s="173" t="str">
        <f t="shared" si="15"/>
        <v>金</v>
      </c>
      <c r="R18" s="173" t="str">
        <f t="shared" si="15"/>
        <v>土</v>
      </c>
      <c r="S18" s="173" t="str">
        <f t="shared" si="15"/>
        <v>日</v>
      </c>
      <c r="T18" s="173" t="str">
        <f t="shared" si="15"/>
        <v>月</v>
      </c>
      <c r="U18" s="173" t="str">
        <f t="shared" si="15"/>
        <v>火</v>
      </c>
      <c r="V18" s="173" t="str">
        <f t="shared" si="15"/>
        <v>水</v>
      </c>
      <c r="W18" s="173" t="str">
        <f t="shared" si="15"/>
        <v>木</v>
      </c>
      <c r="X18" s="173" t="str">
        <f t="shared" si="15"/>
        <v>金</v>
      </c>
      <c r="Y18" s="173" t="str">
        <f t="shared" si="15"/>
        <v>土</v>
      </c>
      <c r="Z18" s="173" t="str">
        <f t="shared" si="15"/>
        <v>日</v>
      </c>
      <c r="AA18" s="173" t="str">
        <f t="shared" si="15"/>
        <v>月</v>
      </c>
      <c r="AB18" s="173" t="str">
        <f t="shared" si="15"/>
        <v>火</v>
      </c>
      <c r="AC18" s="173" t="str">
        <f t="shared" si="15"/>
        <v>水</v>
      </c>
      <c r="AD18" s="173" t="str">
        <f t="shared" si="15"/>
        <v>木</v>
      </c>
      <c r="AE18" s="190" t="str">
        <f t="shared" si="15"/>
        <v>金</v>
      </c>
      <c r="AF18" s="236" t="str">
        <f t="shared" si="15"/>
        <v>土</v>
      </c>
      <c r="AG18" s="236" t="str">
        <f t="shared" si="15"/>
        <v>日</v>
      </c>
      <c r="AH18" s="237" t="str">
        <f t="shared" si="15"/>
        <v/>
      </c>
      <c r="AI18" s="220" t="str">
        <f t="shared" si="15"/>
        <v>月</v>
      </c>
      <c r="AJ18" s="173" t="str">
        <f t="shared" si="15"/>
        <v>火</v>
      </c>
      <c r="AK18" s="173" t="str">
        <f t="shared" si="15"/>
        <v>水</v>
      </c>
      <c r="AL18" s="173" t="str">
        <f t="shared" si="15"/>
        <v>木</v>
      </c>
      <c r="AM18" s="173" t="str">
        <f t="shared" si="15"/>
        <v>金</v>
      </c>
      <c r="AN18" s="173" t="str">
        <f t="shared" si="15"/>
        <v>土</v>
      </c>
      <c r="AO18" s="173" t="str">
        <f t="shared" si="15"/>
        <v>日</v>
      </c>
      <c r="AP18" s="173" t="str">
        <f t="shared" si="15"/>
        <v>月</v>
      </c>
      <c r="AQ18" s="173" t="str">
        <f t="shared" si="15"/>
        <v>火</v>
      </c>
      <c r="AR18" s="173" t="str">
        <f t="shared" si="15"/>
        <v>水</v>
      </c>
      <c r="AS18" s="173" t="str">
        <f t="shared" si="15"/>
        <v>木</v>
      </c>
      <c r="AT18" s="173" t="str">
        <f t="shared" si="15"/>
        <v>金</v>
      </c>
      <c r="AU18" s="173" t="str">
        <f t="shared" si="15"/>
        <v>土</v>
      </c>
      <c r="AV18" s="173" t="str">
        <f t="shared" si="15"/>
        <v>日</v>
      </c>
      <c r="AW18" s="173" t="str">
        <f t="shared" si="15"/>
        <v>月</v>
      </c>
      <c r="AX18" s="173" t="str">
        <f t="shared" si="15"/>
        <v>火</v>
      </c>
      <c r="AY18" s="173" t="str">
        <f t="shared" si="15"/>
        <v>水</v>
      </c>
      <c r="AZ18" s="173" t="str">
        <f t="shared" si="15"/>
        <v>木</v>
      </c>
      <c r="BA18" s="173" t="str">
        <f t="shared" si="15"/>
        <v>金</v>
      </c>
      <c r="BB18" s="173" t="str">
        <f t="shared" si="15"/>
        <v>土</v>
      </c>
      <c r="BC18" s="173" t="str">
        <f t="shared" si="15"/>
        <v>日</v>
      </c>
      <c r="BD18" s="173" t="str">
        <f t="shared" si="15"/>
        <v>月</v>
      </c>
      <c r="BE18" s="173" t="str">
        <f t="shared" si="15"/>
        <v>火</v>
      </c>
      <c r="BF18" s="173" t="str">
        <f t="shared" si="15"/>
        <v>水</v>
      </c>
      <c r="BG18" s="173" t="str">
        <f t="shared" si="15"/>
        <v>木</v>
      </c>
      <c r="BH18" s="173" t="str">
        <f t="shared" si="15"/>
        <v>金</v>
      </c>
      <c r="BI18" s="173" t="str">
        <f t="shared" si="15"/>
        <v>土</v>
      </c>
      <c r="BJ18" s="173" t="str">
        <f t="shared" si="15"/>
        <v>日</v>
      </c>
      <c r="BK18" s="173" t="str">
        <f t="shared" si="15"/>
        <v>月</v>
      </c>
      <c r="BL18" s="173" t="str">
        <f t="shared" si="15"/>
        <v>火</v>
      </c>
      <c r="BM18" s="173" t="str">
        <f t="shared" si="15"/>
        <v>水</v>
      </c>
      <c r="BN18" s="387"/>
      <c r="BO18" s="388"/>
      <c r="BP18" s="388"/>
      <c r="BQ18" s="388"/>
      <c r="BR18" s="389"/>
    </row>
    <row r="19" spans="2:70" ht="31.5" customHeight="1" thickBot="1" x14ac:dyDescent="0.2">
      <c r="B19" s="347" t="s">
        <v>5</v>
      </c>
      <c r="C19" s="348"/>
      <c r="D19" s="156" t="s">
        <v>67</v>
      </c>
      <c r="E19" s="125" t="s">
        <v>67</v>
      </c>
      <c r="F19" s="125"/>
      <c r="G19" s="125"/>
      <c r="H19" s="125"/>
      <c r="I19" s="125"/>
      <c r="J19" s="125"/>
      <c r="K19" s="125" t="s">
        <v>67</v>
      </c>
      <c r="L19" s="125" t="s">
        <v>67</v>
      </c>
      <c r="M19" s="125"/>
      <c r="N19" s="125"/>
      <c r="O19" s="125"/>
      <c r="P19" s="125"/>
      <c r="Q19" s="125"/>
      <c r="R19" s="125" t="s">
        <v>67</v>
      </c>
      <c r="S19" s="125" t="s">
        <v>67</v>
      </c>
      <c r="T19" s="125"/>
      <c r="U19" s="125"/>
      <c r="V19" s="125"/>
      <c r="W19" s="125"/>
      <c r="X19" s="125"/>
      <c r="Y19" s="125" t="s">
        <v>67</v>
      </c>
      <c r="Z19" s="125" t="s">
        <v>67</v>
      </c>
      <c r="AA19" s="125"/>
      <c r="AB19" s="125"/>
      <c r="AC19" s="125"/>
      <c r="AD19" s="125"/>
      <c r="AE19" s="191"/>
      <c r="AF19" s="125" t="s">
        <v>67</v>
      </c>
      <c r="AG19" s="125" t="s">
        <v>67</v>
      </c>
      <c r="AH19" s="140"/>
      <c r="AI19" s="221"/>
      <c r="AJ19" s="125"/>
      <c r="AK19" s="125"/>
      <c r="AL19" s="125"/>
      <c r="AM19" s="125"/>
      <c r="AN19" s="125" t="s">
        <v>58</v>
      </c>
      <c r="AO19" s="125" t="s">
        <v>58</v>
      </c>
      <c r="AP19" s="125"/>
      <c r="AQ19" s="125"/>
      <c r="AR19" s="125"/>
      <c r="AS19" s="125"/>
      <c r="AT19" s="125"/>
      <c r="AU19" s="125" t="s">
        <v>58</v>
      </c>
      <c r="AV19" s="125" t="s">
        <v>58</v>
      </c>
      <c r="AW19" s="125"/>
      <c r="AX19" s="125"/>
      <c r="AY19" s="125"/>
      <c r="AZ19" s="125"/>
      <c r="BA19" s="125"/>
      <c r="BB19" s="125" t="s">
        <v>58</v>
      </c>
      <c r="BC19" s="125" t="s">
        <v>58</v>
      </c>
      <c r="BD19" s="125"/>
      <c r="BE19" s="125"/>
      <c r="BF19" s="125"/>
      <c r="BG19" s="125"/>
      <c r="BH19" s="125"/>
      <c r="BI19" s="125" t="s">
        <v>58</v>
      </c>
      <c r="BJ19" s="191" t="s">
        <v>67</v>
      </c>
      <c r="BK19" s="191"/>
      <c r="BL19" s="125"/>
      <c r="BM19" s="140"/>
      <c r="BN19" s="390"/>
      <c r="BO19" s="349"/>
      <c r="BP19" s="349"/>
      <c r="BQ19" s="349"/>
      <c r="BR19" s="350"/>
    </row>
    <row r="20" spans="2:70" ht="15" customHeight="1" x14ac:dyDescent="0.15">
      <c r="B20" s="391" t="s">
        <v>82</v>
      </c>
      <c r="C20" s="392"/>
      <c r="D20" s="269"/>
      <c r="E20" s="126"/>
      <c r="F20" s="126"/>
      <c r="G20" s="126"/>
      <c r="H20" s="126"/>
      <c r="I20" s="126"/>
      <c r="J20" s="126"/>
      <c r="K20" s="126"/>
      <c r="L20" s="126"/>
      <c r="M20" s="126"/>
      <c r="N20" s="126"/>
      <c r="O20" s="126"/>
      <c r="P20" s="126"/>
      <c r="Q20" s="126" t="s">
        <v>50</v>
      </c>
      <c r="R20" s="126"/>
      <c r="S20" s="126"/>
      <c r="T20" s="126"/>
      <c r="U20" s="126"/>
      <c r="V20" s="126"/>
      <c r="W20" s="126"/>
      <c r="X20" s="126"/>
      <c r="Y20" s="126"/>
      <c r="Z20" s="126"/>
      <c r="AA20" s="126"/>
      <c r="AB20" s="126"/>
      <c r="AC20" s="126"/>
      <c r="AD20" s="126"/>
      <c r="AE20" s="192"/>
      <c r="AF20" s="247"/>
      <c r="AG20" s="247"/>
      <c r="AH20" s="249"/>
      <c r="AI20" s="222"/>
      <c r="AJ20" s="71"/>
      <c r="AK20" s="71"/>
      <c r="AL20" s="71"/>
      <c r="AM20" s="71"/>
      <c r="AN20" s="126" t="s">
        <v>51</v>
      </c>
      <c r="AO20" s="126"/>
      <c r="AP20" s="126"/>
      <c r="AQ20" s="71"/>
      <c r="AR20" s="71"/>
      <c r="AS20" s="71"/>
      <c r="AT20" s="126"/>
      <c r="AU20" s="126"/>
      <c r="AV20" s="126"/>
      <c r="AW20" s="126"/>
      <c r="AX20" s="126"/>
      <c r="AY20" s="126"/>
      <c r="AZ20" s="126"/>
      <c r="BA20" s="126"/>
      <c r="BB20" s="126"/>
      <c r="BC20" s="126"/>
      <c r="BD20" s="126"/>
      <c r="BE20" s="126"/>
      <c r="BF20" s="126"/>
      <c r="BG20" s="126"/>
      <c r="BH20" s="126"/>
      <c r="BI20" s="126"/>
      <c r="BJ20" s="192"/>
      <c r="BK20" s="192"/>
      <c r="BL20" s="247"/>
      <c r="BM20" s="248"/>
      <c r="BN20" s="370"/>
      <c r="BO20" s="307"/>
      <c r="BP20" s="307"/>
      <c r="BQ20" s="307"/>
      <c r="BR20" s="308"/>
    </row>
    <row r="21" spans="2:70" ht="15" customHeight="1" x14ac:dyDescent="0.15">
      <c r="B21" s="371"/>
      <c r="C21" s="372"/>
      <c r="D21" s="158"/>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193"/>
      <c r="AF21" s="73"/>
      <c r="AG21" s="73"/>
      <c r="AH21" s="141"/>
      <c r="AI21" s="22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193"/>
      <c r="BK21" s="193"/>
      <c r="BL21" s="73"/>
      <c r="BM21" s="193"/>
      <c r="BN21" s="373"/>
      <c r="BO21" s="311"/>
      <c r="BP21" s="311"/>
      <c r="BQ21" s="311"/>
      <c r="BR21" s="312"/>
    </row>
    <row r="22" spans="2:70" ht="15" customHeight="1" thickBot="1" x14ac:dyDescent="0.2">
      <c r="B22" s="374"/>
      <c r="C22" s="375"/>
      <c r="D22" s="164"/>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94"/>
      <c r="AF22" s="162"/>
      <c r="AG22" s="162"/>
      <c r="AH22" s="163"/>
      <c r="AI22" s="224"/>
      <c r="AJ22" s="162"/>
      <c r="AK22" s="162"/>
      <c r="AL22" s="162"/>
      <c r="AM22" s="162"/>
      <c r="AN22" s="162"/>
      <c r="AO22" s="162"/>
      <c r="AP22" s="162"/>
      <c r="AQ22" s="162"/>
      <c r="AR22" s="162"/>
      <c r="AS22" s="162"/>
      <c r="AT22" s="162"/>
      <c r="AU22" s="162"/>
      <c r="AV22" s="162"/>
      <c r="AW22" s="162"/>
      <c r="AX22" s="162"/>
      <c r="AY22" s="162"/>
      <c r="AZ22" s="162"/>
      <c r="BA22" s="162"/>
      <c r="BB22" s="162"/>
      <c r="BC22" s="162"/>
      <c r="BD22" s="162"/>
      <c r="BE22" s="162"/>
      <c r="BF22" s="162"/>
      <c r="BG22" s="162"/>
      <c r="BH22" s="162"/>
      <c r="BI22" s="162"/>
      <c r="BJ22" s="194"/>
      <c r="BK22" s="194"/>
      <c r="BL22" s="162"/>
      <c r="BM22" s="163"/>
      <c r="BN22" s="234"/>
      <c r="BO22" s="61"/>
      <c r="BP22" s="61"/>
      <c r="BQ22" s="61"/>
      <c r="BR22" s="62"/>
    </row>
    <row r="23" spans="2:70" ht="15" customHeight="1" x14ac:dyDescent="0.15">
      <c r="B23" s="376" t="str">
        <f>B11</f>
        <v>休工日●</v>
      </c>
      <c r="C23" s="377"/>
      <c r="D23" s="160" t="s">
        <v>50</v>
      </c>
      <c r="E23" s="52" t="s">
        <v>50</v>
      </c>
      <c r="F23" s="52"/>
      <c r="G23" s="52"/>
      <c r="H23" s="52"/>
      <c r="I23" s="52"/>
      <c r="J23" s="52"/>
      <c r="K23" s="52" t="s">
        <v>50</v>
      </c>
      <c r="L23" s="52" t="s">
        <v>50</v>
      </c>
      <c r="M23" s="52"/>
      <c r="N23" s="52"/>
      <c r="O23" s="52"/>
      <c r="P23" s="52"/>
      <c r="Q23" s="52"/>
      <c r="R23" s="52" t="s">
        <v>50</v>
      </c>
      <c r="S23" s="52" t="s">
        <v>50</v>
      </c>
      <c r="T23" s="52"/>
      <c r="U23" s="52"/>
      <c r="V23" s="52"/>
      <c r="W23" s="52"/>
      <c r="X23" s="52"/>
      <c r="Y23" s="52" t="s">
        <v>50</v>
      </c>
      <c r="Z23" s="52" t="s">
        <v>50</v>
      </c>
      <c r="AA23" s="52"/>
      <c r="AB23" s="52"/>
      <c r="AC23" s="52"/>
      <c r="AD23" s="52"/>
      <c r="AE23" s="195"/>
      <c r="AF23" s="52" t="s">
        <v>50</v>
      </c>
      <c r="AG23" s="52" t="s">
        <v>50</v>
      </c>
      <c r="AH23" s="143"/>
      <c r="AI23" s="225"/>
      <c r="AJ23" s="52"/>
      <c r="AK23" s="52"/>
      <c r="AL23" s="52"/>
      <c r="AM23" s="52"/>
      <c r="AN23" s="52" t="s">
        <v>50</v>
      </c>
      <c r="AO23" s="52" t="s">
        <v>50</v>
      </c>
      <c r="AP23" s="52"/>
      <c r="AQ23" s="52"/>
      <c r="AR23" s="52"/>
      <c r="AS23" s="52"/>
      <c r="AT23" s="52"/>
      <c r="AU23" s="52" t="s">
        <v>50</v>
      </c>
      <c r="AV23" s="52" t="s">
        <v>50</v>
      </c>
      <c r="AW23" s="52"/>
      <c r="AX23" s="52"/>
      <c r="AY23" s="52"/>
      <c r="AZ23" s="52"/>
      <c r="BA23" s="52"/>
      <c r="BB23" s="52" t="s">
        <v>50</v>
      </c>
      <c r="BC23" s="52" t="s">
        <v>50</v>
      </c>
      <c r="BD23" s="52"/>
      <c r="BE23" s="52"/>
      <c r="BF23" s="52"/>
      <c r="BG23" s="52"/>
      <c r="BH23" s="52"/>
      <c r="BI23" s="52" t="s">
        <v>50</v>
      </c>
      <c r="BJ23" s="195" t="s">
        <v>50</v>
      </c>
      <c r="BK23" s="218"/>
      <c r="BL23" s="52"/>
      <c r="BM23" s="195"/>
      <c r="BN23" s="378">
        <f>COUNTIF(D23:BK23,"●")</f>
        <v>18</v>
      </c>
      <c r="BO23" s="379"/>
      <c r="BP23" s="379"/>
      <c r="BQ23" s="379"/>
      <c r="BR23" s="380"/>
    </row>
    <row r="24" spans="2:70" s="55" customFormat="1" ht="15" customHeight="1" thickBot="1" x14ac:dyDescent="0.2">
      <c r="B24" s="345" t="str">
        <f>B12</f>
        <v>対象外×</v>
      </c>
      <c r="C24" s="346"/>
      <c r="D24" s="165"/>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96"/>
      <c r="AF24" s="120"/>
      <c r="AG24" s="120"/>
      <c r="AH24" s="144"/>
      <c r="AI24" s="226"/>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96"/>
      <c r="BK24" s="196"/>
      <c r="BL24" s="227"/>
      <c r="BM24" s="233"/>
      <c r="BN24" s="351">
        <f>COUNTIF(D24:BK24,"×")+COUNTIF(D24:BK24,"△")</f>
        <v>0</v>
      </c>
      <c r="BO24" s="352"/>
      <c r="BP24" s="352"/>
      <c r="BQ24" s="352"/>
      <c r="BR24" s="353"/>
    </row>
    <row r="25" spans="2:70" ht="19.5" customHeight="1" thickBot="1" x14ac:dyDescent="0.2">
      <c r="B25" s="301"/>
      <c r="C25" s="302"/>
      <c r="D25" s="319" t="s">
        <v>46</v>
      </c>
      <c r="E25" s="320"/>
      <c r="F25" s="320"/>
      <c r="G25" s="321"/>
      <c r="H25" s="368">
        <f>IF(MONTH(AP3)=D16,AP3-D17+1,DAY(EOMONTH(D17,0)))</f>
        <v>30</v>
      </c>
      <c r="I25" s="369"/>
      <c r="J25" s="393" t="s">
        <v>77</v>
      </c>
      <c r="K25" s="394"/>
      <c r="L25" s="394"/>
      <c r="M25" s="394"/>
      <c r="N25" s="395">
        <f>COUNTIF(D24:AH24,"×")</f>
        <v>0</v>
      </c>
      <c r="O25" s="396"/>
      <c r="P25" s="322" t="s">
        <v>78</v>
      </c>
      <c r="Q25" s="323"/>
      <c r="R25" s="323"/>
      <c r="S25" s="323"/>
      <c r="T25" s="358">
        <f>H25-N25</f>
        <v>30</v>
      </c>
      <c r="U25" s="359"/>
      <c r="V25" s="360" t="str">
        <f>V13</f>
        <v>土日数</v>
      </c>
      <c r="W25" s="361"/>
      <c r="X25" s="361"/>
      <c r="Y25" s="361"/>
      <c r="Z25" s="362">
        <v>10</v>
      </c>
      <c r="AA25" s="363"/>
      <c r="AB25" s="324" t="s">
        <v>79</v>
      </c>
      <c r="AC25" s="324"/>
      <c r="AD25" s="324"/>
      <c r="AE25" s="325"/>
      <c r="AF25" s="326">
        <f>COUNTIF(D23:AH23,"●")</f>
        <v>10</v>
      </c>
      <c r="AG25" s="327"/>
      <c r="AH25" s="328"/>
      <c r="AI25" s="319" t="s">
        <v>46</v>
      </c>
      <c r="AJ25" s="320"/>
      <c r="AK25" s="320"/>
      <c r="AL25" s="321"/>
      <c r="AM25" s="368">
        <f>IF(MONTH(AP3)=AI16,AP3-AI17+1,DAY(EOMONTH(AI17,0)))</f>
        <v>31</v>
      </c>
      <c r="AN25" s="369"/>
      <c r="AO25" s="393" t="s">
        <v>77</v>
      </c>
      <c r="AP25" s="394"/>
      <c r="AQ25" s="394"/>
      <c r="AR25" s="394"/>
      <c r="AS25" s="395">
        <f>COUNTIF(AI24:BM24,"×")</f>
        <v>0</v>
      </c>
      <c r="AT25" s="396"/>
      <c r="AU25" s="322" t="s">
        <v>78</v>
      </c>
      <c r="AV25" s="323"/>
      <c r="AW25" s="323"/>
      <c r="AX25" s="323"/>
      <c r="AY25" s="358">
        <f>AM25-AS25</f>
        <v>31</v>
      </c>
      <c r="AZ25" s="359"/>
      <c r="BA25" s="360" t="str">
        <f>V13</f>
        <v>土日数</v>
      </c>
      <c r="BB25" s="361"/>
      <c r="BC25" s="361"/>
      <c r="BD25" s="361"/>
      <c r="BE25" s="362">
        <v>8</v>
      </c>
      <c r="BF25" s="363"/>
      <c r="BG25" s="324" t="s">
        <v>79</v>
      </c>
      <c r="BH25" s="324"/>
      <c r="BI25" s="324"/>
      <c r="BJ25" s="325"/>
      <c r="BK25" s="326">
        <f>COUNTIF(AI23:BM23,"●")</f>
        <v>8</v>
      </c>
      <c r="BL25" s="327"/>
      <c r="BM25" s="328"/>
      <c r="BN25" s="167"/>
      <c r="BO25" s="85"/>
      <c r="BP25" s="85"/>
      <c r="BQ25" s="85"/>
      <c r="BR25" s="85"/>
    </row>
    <row r="26" spans="2:70" ht="19.5" customHeight="1" thickBot="1" x14ac:dyDescent="0.2">
      <c r="B26" s="303"/>
      <c r="C26" s="304"/>
      <c r="D26" s="329" t="s">
        <v>72</v>
      </c>
      <c r="E26" s="330"/>
      <c r="F26" s="330"/>
      <c r="G26" s="331"/>
      <c r="H26" s="263">
        <f>AF25</f>
        <v>10</v>
      </c>
      <c r="I26" s="259" t="s">
        <v>73</v>
      </c>
      <c r="J26" s="264">
        <f>T25</f>
        <v>30</v>
      </c>
      <c r="K26" s="181" t="s">
        <v>74</v>
      </c>
      <c r="L26" s="338">
        <f>H26/J26*100</f>
        <v>33.333333333333329</v>
      </c>
      <c r="M26" s="338"/>
      <c r="N26" s="181" t="s">
        <v>75</v>
      </c>
      <c r="O26" s="339" t="str">
        <f>IF(L26&gt;28.5,"OK",IF(L26=28.5,"OK",IF(L26&lt;28.5,"NG")))</f>
        <v>OK</v>
      </c>
      <c r="P26" s="340"/>
      <c r="Q26" s="341"/>
      <c r="R26" s="342" t="s">
        <v>76</v>
      </c>
      <c r="S26" s="343"/>
      <c r="T26" s="343"/>
      <c r="U26" s="344"/>
      <c r="V26" s="262">
        <f>AF25</f>
        <v>10</v>
      </c>
      <c r="W26" s="260" t="s">
        <v>73</v>
      </c>
      <c r="X26" s="265">
        <f>Z25</f>
        <v>10</v>
      </c>
      <c r="Y26" s="261" t="s">
        <v>74</v>
      </c>
      <c r="Z26" s="354">
        <f>V26/X26*100</f>
        <v>100</v>
      </c>
      <c r="AA26" s="354"/>
      <c r="AB26" s="258" t="s">
        <v>75</v>
      </c>
      <c r="AC26" s="355" t="str">
        <f>IF(Z26&gt;100,"OK",IF(Z26=100,"OK",IF(Z26&lt;100,"NG")))</f>
        <v>OK</v>
      </c>
      <c r="AD26" s="356"/>
      <c r="AE26" s="357"/>
      <c r="AF26" s="335" t="str">
        <f>IF(OR(L26&gt;=28.5,Z26&gt;=100),"OK","NG")</f>
        <v>OK</v>
      </c>
      <c r="AG26" s="336"/>
      <c r="AH26" s="337"/>
      <c r="AI26" s="329" t="s">
        <v>72</v>
      </c>
      <c r="AJ26" s="330"/>
      <c r="AK26" s="330"/>
      <c r="AL26" s="331"/>
      <c r="AM26" s="263">
        <f>BK25</f>
        <v>8</v>
      </c>
      <c r="AN26" s="259" t="s">
        <v>73</v>
      </c>
      <c r="AO26" s="264">
        <f>AY25</f>
        <v>31</v>
      </c>
      <c r="AP26" s="181" t="s">
        <v>74</v>
      </c>
      <c r="AQ26" s="338">
        <f>AM26/AO26*100</f>
        <v>25.806451612903224</v>
      </c>
      <c r="AR26" s="338"/>
      <c r="AS26" s="181" t="s">
        <v>75</v>
      </c>
      <c r="AT26" s="339" t="str">
        <f>IF(AQ26&gt;28.5,"OK",IF(AQ26=28.5,"OK",IF(AQ26&lt;28.5,"NG")))</f>
        <v>NG</v>
      </c>
      <c r="AU26" s="340"/>
      <c r="AV26" s="341"/>
      <c r="AW26" s="342" t="s">
        <v>76</v>
      </c>
      <c r="AX26" s="343"/>
      <c r="AY26" s="343"/>
      <c r="AZ26" s="344"/>
      <c r="BA26" s="262">
        <f>BK25</f>
        <v>8</v>
      </c>
      <c r="BB26" s="260" t="s">
        <v>73</v>
      </c>
      <c r="BC26" s="265">
        <f>BE25</f>
        <v>8</v>
      </c>
      <c r="BD26" s="261" t="s">
        <v>74</v>
      </c>
      <c r="BE26" s="354">
        <f>BA26/BC26*100</f>
        <v>100</v>
      </c>
      <c r="BF26" s="354"/>
      <c r="BG26" s="258" t="s">
        <v>75</v>
      </c>
      <c r="BH26" s="355" t="str">
        <f>IF(BE26&gt;100,"OK",IF(BE26=100,"OK",IF(BE26&lt;100,"NG")))</f>
        <v>OK</v>
      </c>
      <c r="BI26" s="356"/>
      <c r="BJ26" s="357"/>
      <c r="BK26" s="335" t="str">
        <f>IF(OR(AQ26&gt;=28.5,BE26&gt;=100),"OK","NG")</f>
        <v>OK</v>
      </c>
      <c r="BL26" s="336"/>
      <c r="BM26" s="337"/>
      <c r="BN26" s="168"/>
      <c r="BO26" s="147"/>
      <c r="BP26" s="147"/>
      <c r="BQ26" s="147"/>
      <c r="BR26" s="147"/>
    </row>
    <row r="27" spans="2:70" ht="12" customHeight="1" thickBot="1" x14ac:dyDescent="0.2">
      <c r="B27" s="22"/>
      <c r="C27" s="23"/>
      <c r="D27" s="24"/>
      <c r="E27" s="29"/>
      <c r="F27" s="6"/>
      <c r="G27" s="30"/>
      <c r="H27" s="31"/>
      <c r="I27" s="32"/>
      <c r="J27" s="6"/>
      <c r="K27" s="37"/>
      <c r="L27" s="10"/>
      <c r="M27" s="10"/>
      <c r="N27" s="10"/>
      <c r="O27" s="10"/>
      <c r="P27" s="10"/>
      <c r="Q27" s="10"/>
      <c r="R27" s="10"/>
      <c r="S27" s="10"/>
      <c r="T27" s="10"/>
      <c r="U27" s="10"/>
      <c r="V27" s="10"/>
      <c r="W27" s="10"/>
      <c r="X27" s="10"/>
      <c r="Y27" s="10"/>
      <c r="Z27" s="8"/>
    </row>
    <row r="28" spans="2:70" ht="17.25" customHeight="1" x14ac:dyDescent="0.15">
      <c r="B28" s="364" t="s">
        <v>0</v>
      </c>
      <c r="C28" s="365"/>
      <c r="D28" s="238">
        <f>MONTH(EDATE(AE3,4))</f>
        <v>8</v>
      </c>
      <c r="E28" s="154" t="s">
        <v>57</v>
      </c>
      <c r="F28" s="132"/>
      <c r="G28" s="132"/>
      <c r="H28" s="132"/>
      <c r="I28" s="132"/>
      <c r="J28" s="132"/>
      <c r="K28" s="132"/>
      <c r="L28" s="132"/>
      <c r="M28" s="132"/>
      <c r="N28" s="132"/>
      <c r="O28" s="132"/>
      <c r="P28" s="132"/>
      <c r="Q28" s="132"/>
      <c r="R28" s="132"/>
      <c r="S28" s="129"/>
      <c r="T28" s="129"/>
      <c r="U28" s="129"/>
      <c r="V28" s="129"/>
      <c r="W28" s="129"/>
      <c r="X28" s="129"/>
      <c r="Y28" s="129"/>
      <c r="Z28" s="129"/>
      <c r="AA28" s="129"/>
      <c r="AB28" s="129"/>
      <c r="AC28" s="129"/>
      <c r="AD28" s="129"/>
      <c r="AE28" s="182"/>
      <c r="AF28" s="175"/>
      <c r="AG28" s="175"/>
      <c r="AH28" s="175"/>
      <c r="AI28" s="215">
        <f>MONTH(EDATE(AE3,5))</f>
        <v>9</v>
      </c>
      <c r="AJ28" s="154" t="s">
        <v>57</v>
      </c>
      <c r="AK28" s="129"/>
      <c r="AL28" s="132"/>
      <c r="AM28" s="132"/>
      <c r="AN28" s="132"/>
      <c r="AO28" s="132"/>
      <c r="AP28" s="132"/>
      <c r="AQ28" s="132"/>
      <c r="AR28" s="132"/>
      <c r="AS28" s="132"/>
      <c r="AT28" s="132"/>
      <c r="AU28" s="132"/>
      <c r="AV28" s="132"/>
      <c r="AW28" s="132"/>
      <c r="AX28" s="132"/>
      <c r="AY28" s="132"/>
      <c r="AZ28" s="132"/>
      <c r="BA28" s="129"/>
      <c r="BB28" s="129"/>
      <c r="BC28" s="129"/>
      <c r="BD28" s="129"/>
      <c r="BE28" s="129"/>
      <c r="BF28" s="129"/>
      <c r="BG28" s="129"/>
      <c r="BH28" s="129"/>
      <c r="BI28" s="129"/>
      <c r="BJ28" s="176"/>
      <c r="BK28" s="182"/>
      <c r="BL28" s="175"/>
      <c r="BM28" s="180"/>
      <c r="BN28" s="382" t="s">
        <v>1</v>
      </c>
      <c r="BO28" s="382"/>
      <c r="BP28" s="382"/>
      <c r="BQ28" s="382"/>
      <c r="BR28" s="383"/>
    </row>
    <row r="29" spans="2:70" ht="15" customHeight="1" x14ac:dyDescent="0.15">
      <c r="B29" s="366"/>
      <c r="C29" s="367"/>
      <c r="D29" s="155">
        <f>DATE(YEAR(AE3),MONTH(AE3)+4,1)</f>
        <v>45505</v>
      </c>
      <c r="E29" s="116">
        <f>DATE(YEAR(D29),MONTH(D29),DAY(D29)+1)</f>
        <v>45506</v>
      </c>
      <c r="F29" s="116">
        <f t="shared" ref="F29:BK29" si="16">DATE(YEAR(E29),MONTH(E29),DAY(E29)+1)</f>
        <v>45507</v>
      </c>
      <c r="G29" s="116">
        <f t="shared" si="16"/>
        <v>45508</v>
      </c>
      <c r="H29" s="116">
        <f t="shared" si="16"/>
        <v>45509</v>
      </c>
      <c r="I29" s="116">
        <f t="shared" si="16"/>
        <v>45510</v>
      </c>
      <c r="J29" s="116">
        <f t="shared" si="16"/>
        <v>45511</v>
      </c>
      <c r="K29" s="116">
        <f t="shared" si="16"/>
        <v>45512</v>
      </c>
      <c r="L29" s="116">
        <f t="shared" si="16"/>
        <v>45513</v>
      </c>
      <c r="M29" s="116">
        <f t="shared" si="16"/>
        <v>45514</v>
      </c>
      <c r="N29" s="116">
        <f t="shared" si="16"/>
        <v>45515</v>
      </c>
      <c r="O29" s="116">
        <f t="shared" si="16"/>
        <v>45516</v>
      </c>
      <c r="P29" s="116">
        <f t="shared" si="16"/>
        <v>45517</v>
      </c>
      <c r="Q29" s="116">
        <f t="shared" si="16"/>
        <v>45518</v>
      </c>
      <c r="R29" s="116">
        <f t="shared" si="16"/>
        <v>45519</v>
      </c>
      <c r="S29" s="116">
        <f t="shared" si="16"/>
        <v>45520</v>
      </c>
      <c r="T29" s="116">
        <f t="shared" si="16"/>
        <v>45521</v>
      </c>
      <c r="U29" s="116">
        <f t="shared" si="16"/>
        <v>45522</v>
      </c>
      <c r="V29" s="116">
        <f t="shared" si="16"/>
        <v>45523</v>
      </c>
      <c r="W29" s="116">
        <f t="shared" si="16"/>
        <v>45524</v>
      </c>
      <c r="X29" s="116">
        <f t="shared" si="16"/>
        <v>45525</v>
      </c>
      <c r="Y29" s="116">
        <f t="shared" si="16"/>
        <v>45526</v>
      </c>
      <c r="Z29" s="116">
        <f t="shared" si="16"/>
        <v>45527</v>
      </c>
      <c r="AA29" s="116">
        <f t="shared" si="16"/>
        <v>45528</v>
      </c>
      <c r="AB29" s="116">
        <f t="shared" si="16"/>
        <v>45529</v>
      </c>
      <c r="AC29" s="116">
        <f t="shared" si="16"/>
        <v>45530</v>
      </c>
      <c r="AD29" s="116">
        <f t="shared" si="16"/>
        <v>45531</v>
      </c>
      <c r="AE29" s="189">
        <f t="shared" si="16"/>
        <v>45532</v>
      </c>
      <c r="AF29" s="116">
        <f t="shared" ref="AF29" si="17">DATE(YEAR(AE29),MONTH(AE29),DAY(AE29)+1)</f>
        <v>45533</v>
      </c>
      <c r="AG29" s="116">
        <f t="shared" ref="AG29" si="18">DATE(YEAR(AF29),MONTH(AF29),DAY(AF29)+1)</f>
        <v>45534</v>
      </c>
      <c r="AH29" s="139">
        <f t="shared" ref="AH29" si="19">DATE(YEAR(AG29),MONTH(AG29),DAY(AG29)+1)</f>
        <v>45535</v>
      </c>
      <c r="AI29" s="219">
        <f>DATE(YEAR(AE3),MONTH(AE3)+5,1)</f>
        <v>45536</v>
      </c>
      <c r="AJ29" s="116">
        <f t="shared" si="16"/>
        <v>45537</v>
      </c>
      <c r="AK29" s="116">
        <f t="shared" si="16"/>
        <v>45538</v>
      </c>
      <c r="AL29" s="116">
        <f t="shared" si="16"/>
        <v>45539</v>
      </c>
      <c r="AM29" s="116">
        <f t="shared" si="16"/>
        <v>45540</v>
      </c>
      <c r="AN29" s="116">
        <f t="shared" si="16"/>
        <v>45541</v>
      </c>
      <c r="AO29" s="116">
        <f t="shared" si="16"/>
        <v>45542</v>
      </c>
      <c r="AP29" s="116">
        <f t="shared" si="16"/>
        <v>45543</v>
      </c>
      <c r="AQ29" s="116">
        <f t="shared" si="16"/>
        <v>45544</v>
      </c>
      <c r="AR29" s="116">
        <f t="shared" si="16"/>
        <v>45545</v>
      </c>
      <c r="AS29" s="116">
        <f t="shared" si="16"/>
        <v>45546</v>
      </c>
      <c r="AT29" s="116">
        <f t="shared" si="16"/>
        <v>45547</v>
      </c>
      <c r="AU29" s="116">
        <f t="shared" si="16"/>
        <v>45548</v>
      </c>
      <c r="AV29" s="116">
        <f t="shared" si="16"/>
        <v>45549</v>
      </c>
      <c r="AW29" s="116">
        <f t="shared" si="16"/>
        <v>45550</v>
      </c>
      <c r="AX29" s="116">
        <f t="shared" si="16"/>
        <v>45551</v>
      </c>
      <c r="AY29" s="116">
        <f t="shared" si="16"/>
        <v>45552</v>
      </c>
      <c r="AZ29" s="116">
        <f t="shared" si="16"/>
        <v>45553</v>
      </c>
      <c r="BA29" s="116">
        <f t="shared" si="16"/>
        <v>45554</v>
      </c>
      <c r="BB29" s="116">
        <f t="shared" si="16"/>
        <v>45555</v>
      </c>
      <c r="BC29" s="116">
        <f t="shared" si="16"/>
        <v>45556</v>
      </c>
      <c r="BD29" s="116">
        <f t="shared" si="16"/>
        <v>45557</v>
      </c>
      <c r="BE29" s="116">
        <f t="shared" si="16"/>
        <v>45558</v>
      </c>
      <c r="BF29" s="116">
        <f t="shared" si="16"/>
        <v>45559</v>
      </c>
      <c r="BG29" s="116">
        <f t="shared" si="16"/>
        <v>45560</v>
      </c>
      <c r="BH29" s="116">
        <f t="shared" si="16"/>
        <v>45561</v>
      </c>
      <c r="BI29" s="116">
        <f t="shared" ref="BI29" si="20">DATE(YEAR(BH29),MONTH(BH29),DAY(BH29)+1)</f>
        <v>45562</v>
      </c>
      <c r="BJ29" s="116">
        <f t="shared" ref="BJ29" si="21">DATE(YEAR(BI29),MONTH(BI29),DAY(BI29)+1)</f>
        <v>45563</v>
      </c>
      <c r="BK29" s="116">
        <f t="shared" si="16"/>
        <v>45564</v>
      </c>
      <c r="BL29" s="116">
        <f t="shared" ref="BL29" si="22">DATE(YEAR(BK29),MONTH(BK29),DAY(BK29)+1)</f>
        <v>45565</v>
      </c>
      <c r="BM29" s="139" t="str">
        <f>IF(BL29="","",IF(DAY(BL29+1)=1,"",BL29+1))</f>
        <v/>
      </c>
      <c r="BN29" s="385"/>
      <c r="BO29" s="385"/>
      <c r="BP29" s="385"/>
      <c r="BQ29" s="385"/>
      <c r="BR29" s="386"/>
    </row>
    <row r="30" spans="2:70" ht="15" customHeight="1" thickBot="1" x14ac:dyDescent="0.2">
      <c r="B30" s="345"/>
      <c r="C30" s="346"/>
      <c r="D30" s="172" t="str">
        <f>TEXT(D29,"aaa")</f>
        <v>木</v>
      </c>
      <c r="E30" s="173" t="str">
        <f t="shared" ref="E30:BM30" si="23">TEXT(E29,"aaa")</f>
        <v>金</v>
      </c>
      <c r="F30" s="173" t="str">
        <f t="shared" si="23"/>
        <v>土</v>
      </c>
      <c r="G30" s="173" t="str">
        <f t="shared" si="23"/>
        <v>日</v>
      </c>
      <c r="H30" s="173" t="str">
        <f t="shared" si="23"/>
        <v>月</v>
      </c>
      <c r="I30" s="173" t="str">
        <f t="shared" si="23"/>
        <v>火</v>
      </c>
      <c r="J30" s="173" t="str">
        <f t="shared" si="23"/>
        <v>水</v>
      </c>
      <c r="K30" s="173" t="str">
        <f t="shared" si="23"/>
        <v>木</v>
      </c>
      <c r="L30" s="173" t="str">
        <f t="shared" si="23"/>
        <v>金</v>
      </c>
      <c r="M30" s="173" t="str">
        <f t="shared" si="23"/>
        <v>土</v>
      </c>
      <c r="N30" s="173" t="str">
        <f t="shared" si="23"/>
        <v>日</v>
      </c>
      <c r="O30" s="173" t="str">
        <f t="shared" si="23"/>
        <v>月</v>
      </c>
      <c r="P30" s="173" t="str">
        <f t="shared" si="23"/>
        <v>火</v>
      </c>
      <c r="Q30" s="173" t="str">
        <f t="shared" si="23"/>
        <v>水</v>
      </c>
      <c r="R30" s="173" t="str">
        <f t="shared" si="23"/>
        <v>木</v>
      </c>
      <c r="S30" s="173" t="str">
        <f t="shared" si="23"/>
        <v>金</v>
      </c>
      <c r="T30" s="173" t="str">
        <f t="shared" si="23"/>
        <v>土</v>
      </c>
      <c r="U30" s="173" t="str">
        <f t="shared" si="23"/>
        <v>日</v>
      </c>
      <c r="V30" s="173" t="str">
        <f t="shared" si="23"/>
        <v>月</v>
      </c>
      <c r="W30" s="173" t="str">
        <f t="shared" si="23"/>
        <v>火</v>
      </c>
      <c r="X30" s="173" t="str">
        <f t="shared" si="23"/>
        <v>水</v>
      </c>
      <c r="Y30" s="173" t="str">
        <f t="shared" si="23"/>
        <v>木</v>
      </c>
      <c r="Z30" s="173" t="str">
        <f t="shared" si="23"/>
        <v>金</v>
      </c>
      <c r="AA30" s="173" t="str">
        <f t="shared" si="23"/>
        <v>土</v>
      </c>
      <c r="AB30" s="173" t="str">
        <f t="shared" si="23"/>
        <v>日</v>
      </c>
      <c r="AC30" s="173" t="str">
        <f t="shared" si="23"/>
        <v>月</v>
      </c>
      <c r="AD30" s="173" t="str">
        <f t="shared" si="23"/>
        <v>火</v>
      </c>
      <c r="AE30" s="190" t="str">
        <f t="shared" si="23"/>
        <v>水</v>
      </c>
      <c r="AF30" s="236" t="str">
        <f t="shared" si="23"/>
        <v>木</v>
      </c>
      <c r="AG30" s="236" t="str">
        <f t="shared" si="23"/>
        <v>金</v>
      </c>
      <c r="AH30" s="237" t="str">
        <f t="shared" si="23"/>
        <v>土</v>
      </c>
      <c r="AI30" s="220" t="str">
        <f t="shared" si="23"/>
        <v>日</v>
      </c>
      <c r="AJ30" s="173" t="str">
        <f t="shared" si="23"/>
        <v>月</v>
      </c>
      <c r="AK30" s="173" t="str">
        <f t="shared" si="23"/>
        <v>火</v>
      </c>
      <c r="AL30" s="173" t="str">
        <f t="shared" si="23"/>
        <v>水</v>
      </c>
      <c r="AM30" s="173" t="str">
        <f t="shared" si="23"/>
        <v>木</v>
      </c>
      <c r="AN30" s="173" t="str">
        <f t="shared" si="23"/>
        <v>金</v>
      </c>
      <c r="AO30" s="173" t="str">
        <f t="shared" si="23"/>
        <v>土</v>
      </c>
      <c r="AP30" s="173" t="str">
        <f t="shared" si="23"/>
        <v>日</v>
      </c>
      <c r="AQ30" s="173" t="str">
        <f t="shared" si="23"/>
        <v>月</v>
      </c>
      <c r="AR30" s="173" t="str">
        <f t="shared" si="23"/>
        <v>火</v>
      </c>
      <c r="AS30" s="173" t="str">
        <f t="shared" si="23"/>
        <v>水</v>
      </c>
      <c r="AT30" s="173" t="str">
        <f t="shared" si="23"/>
        <v>木</v>
      </c>
      <c r="AU30" s="173" t="str">
        <f t="shared" si="23"/>
        <v>金</v>
      </c>
      <c r="AV30" s="173" t="str">
        <f t="shared" si="23"/>
        <v>土</v>
      </c>
      <c r="AW30" s="173" t="str">
        <f t="shared" si="23"/>
        <v>日</v>
      </c>
      <c r="AX30" s="173" t="str">
        <f t="shared" si="23"/>
        <v>月</v>
      </c>
      <c r="AY30" s="173" t="str">
        <f t="shared" si="23"/>
        <v>火</v>
      </c>
      <c r="AZ30" s="173" t="str">
        <f t="shared" si="23"/>
        <v>水</v>
      </c>
      <c r="BA30" s="173" t="str">
        <f t="shared" si="23"/>
        <v>木</v>
      </c>
      <c r="BB30" s="173" t="str">
        <f t="shared" si="23"/>
        <v>金</v>
      </c>
      <c r="BC30" s="173" t="str">
        <f t="shared" si="23"/>
        <v>土</v>
      </c>
      <c r="BD30" s="173" t="str">
        <f t="shared" si="23"/>
        <v>日</v>
      </c>
      <c r="BE30" s="173" t="str">
        <f t="shared" si="23"/>
        <v>月</v>
      </c>
      <c r="BF30" s="173" t="str">
        <f t="shared" si="23"/>
        <v>火</v>
      </c>
      <c r="BG30" s="173" t="str">
        <f t="shared" si="23"/>
        <v>水</v>
      </c>
      <c r="BH30" s="173" t="str">
        <f t="shared" si="23"/>
        <v>木</v>
      </c>
      <c r="BI30" s="173" t="str">
        <f t="shared" si="23"/>
        <v>金</v>
      </c>
      <c r="BJ30" s="173" t="str">
        <f t="shared" si="23"/>
        <v>土</v>
      </c>
      <c r="BK30" s="173" t="str">
        <f t="shared" si="23"/>
        <v>日</v>
      </c>
      <c r="BL30" s="236" t="str">
        <f t="shared" si="23"/>
        <v>月</v>
      </c>
      <c r="BM30" s="237" t="str">
        <f t="shared" si="23"/>
        <v/>
      </c>
      <c r="BN30" s="388"/>
      <c r="BO30" s="388"/>
      <c r="BP30" s="388"/>
      <c r="BQ30" s="388"/>
      <c r="BR30" s="389"/>
    </row>
    <row r="31" spans="2:70" ht="31.5" customHeight="1" thickBot="1" x14ac:dyDescent="0.2">
      <c r="B31" s="347" t="s">
        <v>5</v>
      </c>
      <c r="C31" s="348"/>
      <c r="D31" s="156"/>
      <c r="E31" s="125"/>
      <c r="F31" s="125" t="s">
        <v>67</v>
      </c>
      <c r="G31" s="125" t="s">
        <v>67</v>
      </c>
      <c r="H31" s="125"/>
      <c r="I31" s="125"/>
      <c r="J31" s="125"/>
      <c r="K31" s="125"/>
      <c r="L31" s="125"/>
      <c r="M31" s="125" t="s">
        <v>67</v>
      </c>
      <c r="N31" s="125" t="s">
        <v>67</v>
      </c>
      <c r="O31" s="125"/>
      <c r="P31" s="125"/>
      <c r="Q31" s="125"/>
      <c r="R31" s="125"/>
      <c r="S31" s="125"/>
      <c r="T31" s="125" t="s">
        <v>67</v>
      </c>
      <c r="U31" s="125" t="s">
        <v>67</v>
      </c>
      <c r="V31" s="125"/>
      <c r="W31" s="125"/>
      <c r="X31" s="125"/>
      <c r="Y31" s="125"/>
      <c r="Z31" s="125"/>
      <c r="AA31" s="125" t="s">
        <v>67</v>
      </c>
      <c r="AB31" s="125" t="s">
        <v>67</v>
      </c>
      <c r="AC31" s="125"/>
      <c r="AD31" s="125"/>
      <c r="AE31" s="191"/>
      <c r="AF31" s="235"/>
      <c r="AG31" s="235"/>
      <c r="AH31" s="246" t="s">
        <v>67</v>
      </c>
      <c r="AI31" s="221" t="s">
        <v>67</v>
      </c>
      <c r="AJ31" s="125"/>
      <c r="AK31" s="125"/>
      <c r="AL31" s="125"/>
      <c r="AM31" s="125"/>
      <c r="AN31" s="125"/>
      <c r="AO31" s="125" t="s">
        <v>58</v>
      </c>
      <c r="AP31" s="125" t="s">
        <v>67</v>
      </c>
      <c r="AQ31" s="125"/>
      <c r="AR31" s="125"/>
      <c r="AS31" s="125"/>
      <c r="AT31" s="125"/>
      <c r="AU31" s="125"/>
      <c r="AV31" s="125" t="s">
        <v>67</v>
      </c>
      <c r="AW31" s="125" t="s">
        <v>67</v>
      </c>
      <c r="AX31" s="125"/>
      <c r="AY31" s="125"/>
      <c r="AZ31" s="125"/>
      <c r="BA31" s="125"/>
      <c r="BB31" s="125"/>
      <c r="BC31" s="125" t="s">
        <v>67</v>
      </c>
      <c r="BD31" s="125" t="s">
        <v>67</v>
      </c>
      <c r="BE31" s="125"/>
      <c r="BF31" s="125"/>
      <c r="BG31" s="125"/>
      <c r="BH31" s="125"/>
      <c r="BI31" s="125"/>
      <c r="BJ31" s="191"/>
      <c r="BK31" s="191"/>
      <c r="BL31" s="125" t="s">
        <v>68</v>
      </c>
      <c r="BM31" s="140"/>
      <c r="BN31" s="349"/>
      <c r="BO31" s="349"/>
      <c r="BP31" s="349"/>
      <c r="BQ31" s="349"/>
      <c r="BR31" s="350"/>
    </row>
    <row r="32" spans="2:70" ht="15" customHeight="1" x14ac:dyDescent="0.15">
      <c r="B32" s="305"/>
      <c r="C32" s="306"/>
      <c r="D32" s="157"/>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197"/>
      <c r="AF32" s="241"/>
      <c r="AG32" s="241"/>
      <c r="AH32" s="243"/>
      <c r="AI32" s="222"/>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197"/>
      <c r="BK32" s="197"/>
      <c r="BL32" s="253"/>
      <c r="BM32" s="254"/>
      <c r="BN32" s="307"/>
      <c r="BO32" s="307"/>
      <c r="BP32" s="307"/>
      <c r="BQ32" s="307"/>
      <c r="BR32" s="308"/>
    </row>
    <row r="33" spans="2:71" ht="15" customHeight="1" x14ac:dyDescent="0.15">
      <c r="B33" s="309"/>
      <c r="C33" s="310"/>
      <c r="D33" s="158"/>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193"/>
      <c r="AF33" s="73"/>
      <c r="AG33" s="73"/>
      <c r="AH33" s="141"/>
      <c r="AI33" s="22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193"/>
      <c r="BK33" s="193"/>
      <c r="BL33" s="73"/>
      <c r="BM33" s="141"/>
      <c r="BN33" s="311"/>
      <c r="BO33" s="311"/>
      <c r="BP33" s="311"/>
      <c r="BQ33" s="311"/>
      <c r="BR33" s="312"/>
    </row>
    <row r="34" spans="2:71" ht="15" customHeight="1" thickBot="1" x14ac:dyDescent="0.2">
      <c r="B34" s="313"/>
      <c r="C34" s="314"/>
      <c r="D34" s="159"/>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198"/>
      <c r="AF34" s="250"/>
      <c r="AG34" s="250"/>
      <c r="AH34" s="251"/>
      <c r="AI34" s="239"/>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198"/>
      <c r="BK34" s="198"/>
      <c r="BL34" s="72"/>
      <c r="BM34" s="142"/>
      <c r="BN34" s="58"/>
      <c r="BO34" s="59"/>
      <c r="BP34" s="59"/>
      <c r="BQ34" s="59"/>
      <c r="BR34" s="60"/>
    </row>
    <row r="35" spans="2:71" ht="15" customHeight="1" x14ac:dyDescent="0.15">
      <c r="B35" s="315" t="str">
        <f>B23</f>
        <v>休工日●</v>
      </c>
      <c r="C35" s="316"/>
      <c r="D35" s="160"/>
      <c r="E35" s="52"/>
      <c r="F35" s="52" t="s">
        <v>50</v>
      </c>
      <c r="G35" s="52" t="s">
        <v>50</v>
      </c>
      <c r="H35" s="52"/>
      <c r="I35" s="52"/>
      <c r="J35" s="52"/>
      <c r="K35" s="52"/>
      <c r="L35" s="52"/>
      <c r="M35" s="52" t="s">
        <v>50</v>
      </c>
      <c r="N35" s="52" t="s">
        <v>50</v>
      </c>
      <c r="O35" s="52"/>
      <c r="P35" s="52"/>
      <c r="Q35" s="52"/>
      <c r="R35" s="52"/>
      <c r="S35" s="52"/>
      <c r="T35" s="52" t="s">
        <v>50</v>
      </c>
      <c r="U35" s="52" t="s">
        <v>50</v>
      </c>
      <c r="V35" s="52"/>
      <c r="W35" s="52"/>
      <c r="X35" s="52"/>
      <c r="Y35" s="52"/>
      <c r="Z35" s="52"/>
      <c r="AA35" s="52" t="s">
        <v>50</v>
      </c>
      <c r="AB35" s="52" t="s">
        <v>50</v>
      </c>
      <c r="AC35" s="52"/>
      <c r="AD35" s="52"/>
      <c r="AE35" s="52"/>
      <c r="AF35" s="252"/>
      <c r="AG35" s="252"/>
      <c r="AH35" s="166" t="s">
        <v>50</v>
      </c>
      <c r="AI35" s="225" t="s">
        <v>50</v>
      </c>
      <c r="AJ35" s="52"/>
      <c r="AK35" s="52"/>
      <c r="AL35" s="52"/>
      <c r="AM35" s="52"/>
      <c r="AN35" s="52"/>
      <c r="AO35" s="52" t="s">
        <v>50</v>
      </c>
      <c r="AP35" s="52" t="s">
        <v>50</v>
      </c>
      <c r="AQ35" s="52"/>
      <c r="AR35" s="52"/>
      <c r="AS35" s="52"/>
      <c r="AT35" s="52"/>
      <c r="AU35" s="52"/>
      <c r="AV35" s="52" t="s">
        <v>50</v>
      </c>
      <c r="AW35" s="52" t="s">
        <v>50</v>
      </c>
      <c r="AX35" s="52"/>
      <c r="AY35" s="52"/>
      <c r="AZ35" s="52"/>
      <c r="BA35" s="52"/>
      <c r="BB35" s="52"/>
      <c r="BC35" s="52" t="s">
        <v>50</v>
      </c>
      <c r="BD35" s="52" t="s">
        <v>50</v>
      </c>
      <c r="BE35" s="52"/>
      <c r="BF35" s="52"/>
      <c r="BG35" s="52"/>
      <c r="BH35" s="52"/>
      <c r="BI35" s="52"/>
      <c r="BJ35" s="195"/>
      <c r="BK35" s="195"/>
      <c r="BL35" s="52"/>
      <c r="BM35" s="143"/>
      <c r="BN35" s="317">
        <f>COUNTIF(D35:BK35,"●")</f>
        <v>16</v>
      </c>
      <c r="BO35" s="317"/>
      <c r="BP35" s="317"/>
      <c r="BQ35" s="317"/>
      <c r="BR35" s="318"/>
    </row>
    <row r="36" spans="2:71" s="55" customFormat="1" ht="15" customHeight="1" thickBot="1" x14ac:dyDescent="0.2">
      <c r="B36" s="345" t="str">
        <f>B24</f>
        <v>対象外×</v>
      </c>
      <c r="C36" s="346"/>
      <c r="D36" s="178"/>
      <c r="E36" s="161"/>
      <c r="F36" s="161"/>
      <c r="G36" s="161"/>
      <c r="H36" s="161"/>
      <c r="I36" s="161"/>
      <c r="J36" s="161"/>
      <c r="K36" s="161"/>
      <c r="L36" s="161"/>
      <c r="M36" s="161"/>
      <c r="N36" s="161"/>
      <c r="O36" s="161"/>
      <c r="P36" s="161"/>
      <c r="Q36" s="161" t="s">
        <v>49</v>
      </c>
      <c r="R36" s="161" t="s">
        <v>49</v>
      </c>
      <c r="S36" s="161" t="s">
        <v>49</v>
      </c>
      <c r="T36" s="161"/>
      <c r="U36" s="161"/>
      <c r="V36" s="161"/>
      <c r="W36" s="161"/>
      <c r="X36" s="161"/>
      <c r="Y36" s="161"/>
      <c r="Z36" s="161"/>
      <c r="AA36" s="161"/>
      <c r="AB36" s="161"/>
      <c r="AC36" s="161"/>
      <c r="AD36" s="161"/>
      <c r="AE36" s="199"/>
      <c r="AF36" s="242"/>
      <c r="AG36" s="242"/>
      <c r="AH36" s="244"/>
      <c r="AI36" s="240"/>
      <c r="AJ36" s="161"/>
      <c r="AK36" s="161"/>
      <c r="AL36" s="161"/>
      <c r="AM36" s="161"/>
      <c r="AN36" s="161"/>
      <c r="AO36" s="161"/>
      <c r="AP36" s="161"/>
      <c r="AQ36" s="161"/>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244"/>
      <c r="BN36" s="435">
        <f>COUNTIF(D36:BK36,"×")+COUNTIF(D36:BK36,"△")</f>
        <v>3</v>
      </c>
      <c r="BO36" s="435"/>
      <c r="BP36" s="435"/>
      <c r="BQ36" s="435"/>
      <c r="BR36" s="436"/>
    </row>
    <row r="37" spans="2:71" ht="19.5" customHeight="1" thickBot="1" x14ac:dyDescent="0.2">
      <c r="B37" s="301"/>
      <c r="C37" s="302"/>
      <c r="D37" s="319" t="s">
        <v>46</v>
      </c>
      <c r="E37" s="320"/>
      <c r="F37" s="320"/>
      <c r="G37" s="321"/>
      <c r="H37" s="368">
        <f>IF(MONTH(AP3)=D28,AP3-D29+1,DAY(EOMONTH(D29,0)))</f>
        <v>31</v>
      </c>
      <c r="I37" s="369"/>
      <c r="J37" s="393" t="s">
        <v>77</v>
      </c>
      <c r="K37" s="394"/>
      <c r="L37" s="394"/>
      <c r="M37" s="394"/>
      <c r="N37" s="395">
        <f>COUNTIF(D36:AH36,"×")</f>
        <v>3</v>
      </c>
      <c r="O37" s="396"/>
      <c r="P37" s="322" t="s">
        <v>78</v>
      </c>
      <c r="Q37" s="323"/>
      <c r="R37" s="323"/>
      <c r="S37" s="323"/>
      <c r="T37" s="358">
        <f>H37-N37</f>
        <v>28</v>
      </c>
      <c r="U37" s="359"/>
      <c r="V37" s="360" t="str">
        <f>V13</f>
        <v>土日数</v>
      </c>
      <c r="W37" s="361"/>
      <c r="X37" s="361"/>
      <c r="Y37" s="361"/>
      <c r="Z37" s="362">
        <v>9</v>
      </c>
      <c r="AA37" s="363"/>
      <c r="AB37" s="324" t="s">
        <v>79</v>
      </c>
      <c r="AC37" s="324"/>
      <c r="AD37" s="324"/>
      <c r="AE37" s="325"/>
      <c r="AF37" s="326">
        <f>COUNTIF(D35:AH35,"●")</f>
        <v>9</v>
      </c>
      <c r="AG37" s="327"/>
      <c r="AH37" s="328"/>
      <c r="AI37" s="319" t="s">
        <v>46</v>
      </c>
      <c r="AJ37" s="320"/>
      <c r="AK37" s="320"/>
      <c r="AL37" s="321"/>
      <c r="AM37" s="368">
        <f>IF(MONTH(AP3)=AI28,AP3-AI29+1,DAY(EOMONTH(AI29,0)))</f>
        <v>25</v>
      </c>
      <c r="AN37" s="369"/>
      <c r="AO37" s="393" t="s">
        <v>77</v>
      </c>
      <c r="AP37" s="394"/>
      <c r="AQ37" s="394"/>
      <c r="AR37" s="394"/>
      <c r="AS37" s="395">
        <f>COUNTIF(AI36:BM36,"×")</f>
        <v>0</v>
      </c>
      <c r="AT37" s="396"/>
      <c r="AU37" s="322" t="s">
        <v>78</v>
      </c>
      <c r="AV37" s="323"/>
      <c r="AW37" s="323"/>
      <c r="AX37" s="323"/>
      <c r="AY37" s="358">
        <f>AM37-AS37</f>
        <v>25</v>
      </c>
      <c r="AZ37" s="359"/>
      <c r="BA37" s="360" t="str">
        <f>V13</f>
        <v>土日数</v>
      </c>
      <c r="BB37" s="361"/>
      <c r="BC37" s="361"/>
      <c r="BD37" s="361"/>
      <c r="BE37" s="449">
        <v>7</v>
      </c>
      <c r="BF37" s="450"/>
      <c r="BG37" s="324" t="s">
        <v>79</v>
      </c>
      <c r="BH37" s="324"/>
      <c r="BI37" s="324"/>
      <c r="BJ37" s="325"/>
      <c r="BK37" s="332">
        <f>COUNTIF(AI35:BM35,"●")</f>
        <v>7</v>
      </c>
      <c r="BL37" s="333"/>
      <c r="BM37" s="334"/>
      <c r="BN37" s="167"/>
      <c r="BO37" s="85"/>
      <c r="BP37" s="85"/>
      <c r="BQ37" s="85"/>
      <c r="BR37" s="85"/>
    </row>
    <row r="38" spans="2:71" ht="19.5" customHeight="1" thickBot="1" x14ac:dyDescent="0.2">
      <c r="B38" s="303"/>
      <c r="C38" s="304"/>
      <c r="D38" s="329" t="s">
        <v>72</v>
      </c>
      <c r="E38" s="330"/>
      <c r="F38" s="330"/>
      <c r="G38" s="331"/>
      <c r="H38" s="263">
        <f>AF37</f>
        <v>9</v>
      </c>
      <c r="I38" s="259" t="s">
        <v>73</v>
      </c>
      <c r="J38" s="264">
        <f>T37</f>
        <v>28</v>
      </c>
      <c r="K38" s="181" t="s">
        <v>74</v>
      </c>
      <c r="L38" s="338">
        <f>H38/J38*100</f>
        <v>32.142857142857146</v>
      </c>
      <c r="M38" s="338"/>
      <c r="N38" s="181" t="s">
        <v>75</v>
      </c>
      <c r="O38" s="339" t="str">
        <f>IF(L38&gt;28.5,"OK",IF(L38=28.5,"OK",IF(L38&lt;28.5,"NG")))</f>
        <v>OK</v>
      </c>
      <c r="P38" s="340"/>
      <c r="Q38" s="341"/>
      <c r="R38" s="342" t="s">
        <v>76</v>
      </c>
      <c r="S38" s="343"/>
      <c r="T38" s="343"/>
      <c r="U38" s="344"/>
      <c r="V38" s="262">
        <f>AF37</f>
        <v>9</v>
      </c>
      <c r="W38" s="260" t="s">
        <v>73</v>
      </c>
      <c r="X38" s="265">
        <f>Z37</f>
        <v>9</v>
      </c>
      <c r="Y38" s="261" t="s">
        <v>74</v>
      </c>
      <c r="Z38" s="354">
        <f>V38/X38*100</f>
        <v>100</v>
      </c>
      <c r="AA38" s="354"/>
      <c r="AB38" s="258" t="s">
        <v>75</v>
      </c>
      <c r="AC38" s="355" t="str">
        <f>IF(Z38&gt;100,"OK",IF(Z38=100,"OK",IF(Z38&lt;100,"NG")))</f>
        <v>OK</v>
      </c>
      <c r="AD38" s="356"/>
      <c r="AE38" s="357"/>
      <c r="AF38" s="335" t="str">
        <f>IF(OR(L38&gt;=28.5,Z38&gt;=100),"OK","NG")</f>
        <v>OK</v>
      </c>
      <c r="AG38" s="336"/>
      <c r="AH38" s="337"/>
      <c r="AI38" s="329" t="s">
        <v>72</v>
      </c>
      <c r="AJ38" s="330"/>
      <c r="AK38" s="330"/>
      <c r="AL38" s="331"/>
      <c r="AM38" s="263">
        <f>BK37</f>
        <v>7</v>
      </c>
      <c r="AN38" s="259" t="s">
        <v>73</v>
      </c>
      <c r="AO38" s="264">
        <f>AY37</f>
        <v>25</v>
      </c>
      <c r="AP38" s="270" t="s">
        <v>74</v>
      </c>
      <c r="AQ38" s="338">
        <f>AM38/AO38*100</f>
        <v>28.000000000000004</v>
      </c>
      <c r="AR38" s="338"/>
      <c r="AS38" s="270" t="s">
        <v>75</v>
      </c>
      <c r="AT38" s="339" t="str">
        <f>IF(AQ38&gt;28.5,"OK",IF(AQ38=28.5,"OK",IF(AQ38&lt;28.5,"NG")))</f>
        <v>NG</v>
      </c>
      <c r="AU38" s="340"/>
      <c r="AV38" s="341"/>
      <c r="AW38" s="342" t="s">
        <v>76</v>
      </c>
      <c r="AX38" s="343"/>
      <c r="AY38" s="343"/>
      <c r="AZ38" s="344"/>
      <c r="BA38" s="262">
        <f>BK37</f>
        <v>7</v>
      </c>
      <c r="BB38" s="271" t="s">
        <v>73</v>
      </c>
      <c r="BC38" s="265">
        <f>BE37</f>
        <v>7</v>
      </c>
      <c r="BD38" s="261" t="s">
        <v>74</v>
      </c>
      <c r="BE38" s="354">
        <f>BA38/BC38*100</f>
        <v>100</v>
      </c>
      <c r="BF38" s="354"/>
      <c r="BG38" s="258" t="s">
        <v>75</v>
      </c>
      <c r="BH38" s="355" t="str">
        <f>IF(BE38&gt;100,"OK",IF(BE38=100,"OK",IF(BE38&lt;100,"NG")))</f>
        <v>OK</v>
      </c>
      <c r="BI38" s="356"/>
      <c r="BJ38" s="357"/>
      <c r="BK38" s="335" t="str">
        <f>IF(OR(AQ38&gt;=28.5,BE38&gt;=100),"OK","NG")</f>
        <v>OK</v>
      </c>
      <c r="BL38" s="336"/>
      <c r="BM38" s="337"/>
      <c r="BN38" s="168"/>
      <c r="BO38" s="147"/>
      <c r="BP38" s="147"/>
      <c r="BQ38" s="147"/>
      <c r="BR38" s="147"/>
    </row>
    <row r="39" spans="2:71" ht="11.25" customHeight="1" x14ac:dyDescent="0.15">
      <c r="B39" s="74"/>
      <c r="C39" s="75"/>
      <c r="D39" s="76"/>
      <c r="E39" s="77"/>
      <c r="F39" s="78"/>
      <c r="G39" s="79"/>
      <c r="H39" s="80"/>
      <c r="I39" s="81"/>
      <c r="J39" s="78"/>
      <c r="K39" s="82"/>
      <c r="L39" s="83"/>
      <c r="M39" s="83"/>
      <c r="N39" s="83"/>
      <c r="O39" s="83"/>
      <c r="P39" s="83"/>
      <c r="Q39" s="83"/>
      <c r="R39" s="83"/>
      <c r="S39" s="83"/>
      <c r="T39" s="83"/>
      <c r="U39" s="83"/>
      <c r="V39" s="83"/>
      <c r="W39" s="83"/>
      <c r="X39" s="83"/>
      <c r="Y39" s="83"/>
      <c r="Z39" s="84"/>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147"/>
      <c r="BJ39" s="147"/>
      <c r="BK39" s="147"/>
      <c r="BL39" s="147"/>
      <c r="BM39" s="147"/>
      <c r="BN39" s="147"/>
      <c r="BO39" s="147"/>
      <c r="BP39" s="147"/>
      <c r="BQ39" s="147"/>
      <c r="BR39" s="147"/>
    </row>
    <row r="40" spans="2:71" s="65" customFormat="1" ht="19.5" customHeight="1" thickBot="1" x14ac:dyDescent="0.2">
      <c r="B40" s="86"/>
      <c r="C40" s="86"/>
      <c r="D40" s="105" t="s">
        <v>21</v>
      </c>
      <c r="E40" s="106"/>
      <c r="F40" s="107"/>
      <c r="G40" s="108"/>
      <c r="H40" s="109"/>
      <c r="I40" s="109"/>
      <c r="J40" s="110"/>
      <c r="K40" s="111"/>
      <c r="L40" s="112"/>
      <c r="M40" s="112"/>
      <c r="N40" s="112"/>
      <c r="O40" s="112"/>
      <c r="P40" s="110"/>
      <c r="Q40" s="110"/>
      <c r="R40" s="112"/>
      <c r="S40" s="112"/>
      <c r="T40" s="113"/>
      <c r="U40" s="113"/>
      <c r="V40" s="113"/>
      <c r="W40" s="113"/>
      <c r="X40" s="113"/>
      <c r="Y40" s="114" t="s">
        <v>59</v>
      </c>
      <c r="Z40" s="113"/>
      <c r="AA40" s="92"/>
      <c r="AB40" s="92"/>
      <c r="AC40" s="92"/>
      <c r="AD40" s="93"/>
      <c r="AE40" s="94"/>
      <c r="AF40" s="95"/>
      <c r="AG40" s="95"/>
      <c r="AH40" s="95"/>
      <c r="AI40" s="95"/>
      <c r="AJ40" s="95"/>
      <c r="AK40" s="95"/>
      <c r="AL40" s="95"/>
      <c r="AM40" s="428" t="s">
        <v>46</v>
      </c>
      <c r="AN40" s="428"/>
      <c r="AO40" s="428"/>
      <c r="AP40" s="428"/>
      <c r="AQ40" s="428"/>
      <c r="AR40" s="95"/>
      <c r="AS40" s="95"/>
      <c r="AT40" s="428" t="s">
        <v>45</v>
      </c>
      <c r="AU40" s="428"/>
      <c r="AV40" s="428"/>
      <c r="AW40" s="428"/>
      <c r="AX40" s="428"/>
      <c r="AY40" s="95"/>
      <c r="AZ40" s="95"/>
      <c r="BA40" s="438"/>
      <c r="BB40" s="438"/>
      <c r="BC40" s="438"/>
      <c r="BD40" s="438"/>
      <c r="BE40" s="438"/>
      <c r="BF40" s="95"/>
      <c r="BG40" s="95"/>
      <c r="BH40" s="95"/>
      <c r="BI40" s="95"/>
      <c r="BJ40" s="95"/>
      <c r="BK40" s="95"/>
      <c r="BL40" s="95"/>
      <c r="BM40" s="95"/>
      <c r="BN40" s="95"/>
      <c r="BO40" s="95"/>
      <c r="BP40" s="95"/>
      <c r="BQ40" s="95"/>
      <c r="BR40" s="95"/>
      <c r="BS40" s="68"/>
    </row>
    <row r="41" spans="2:71" s="65" customFormat="1" ht="15.75" customHeight="1" thickBot="1" x14ac:dyDescent="0.2">
      <c r="B41" s="86"/>
      <c r="C41" s="86"/>
      <c r="D41" s="96" t="s">
        <v>10</v>
      </c>
      <c r="E41" s="122" t="s">
        <v>14</v>
      </c>
      <c r="F41" s="51" t="s">
        <v>12</v>
      </c>
      <c r="G41" s="92"/>
      <c r="H41" s="92"/>
      <c r="I41" s="92"/>
      <c r="J41" s="92"/>
      <c r="K41" s="92"/>
      <c r="L41" s="92"/>
      <c r="M41" s="92"/>
      <c r="N41" s="92"/>
      <c r="O41" s="92"/>
      <c r="P41" s="92"/>
      <c r="Q41" s="92"/>
      <c r="R41" s="92"/>
      <c r="S41" s="92"/>
      <c r="T41" s="87"/>
      <c r="U41" s="87"/>
      <c r="V41" s="87"/>
      <c r="W41" s="87"/>
      <c r="X41" s="87"/>
      <c r="Y41" s="51" t="s">
        <v>16</v>
      </c>
      <c r="Z41" s="51"/>
      <c r="AA41" s="51"/>
      <c r="AB41" s="51"/>
      <c r="AC41" s="51"/>
      <c r="AD41" s="51"/>
      <c r="AE41" s="51"/>
      <c r="AF41" s="422">
        <f>AM41-AT41-BA41</f>
        <v>161</v>
      </c>
      <c r="AG41" s="423"/>
      <c r="AH41" s="423"/>
      <c r="AI41" s="423"/>
      <c r="AJ41" s="424"/>
      <c r="AK41" s="51" t="s">
        <v>17</v>
      </c>
      <c r="AL41" s="121" t="s">
        <v>44</v>
      </c>
      <c r="AM41" s="429">
        <f>AP3-AE3+1</f>
        <v>174</v>
      </c>
      <c r="AN41" s="430"/>
      <c r="AO41" s="430"/>
      <c r="AP41" s="430"/>
      <c r="AQ41" s="431"/>
      <c r="AR41" s="51" t="s">
        <v>17</v>
      </c>
      <c r="AS41" s="121" t="s">
        <v>43</v>
      </c>
      <c r="AT41" s="432">
        <f>SUM(BN12,BN24,BN36)</f>
        <v>13</v>
      </c>
      <c r="AU41" s="433"/>
      <c r="AV41" s="433"/>
      <c r="AW41" s="433"/>
      <c r="AX41" s="434"/>
      <c r="AY41" s="51" t="s">
        <v>17</v>
      </c>
      <c r="AZ41" s="51"/>
      <c r="BA41" s="437"/>
      <c r="BB41" s="437"/>
      <c r="BC41" s="437"/>
      <c r="BD41" s="437"/>
      <c r="BE41" s="437"/>
      <c r="BF41" s="97"/>
      <c r="BG41" s="97"/>
      <c r="BH41" s="97"/>
      <c r="BI41" s="97"/>
      <c r="BJ41" s="97"/>
      <c r="BK41" s="97"/>
      <c r="BL41" s="97"/>
      <c r="BM41" s="97"/>
      <c r="BN41" s="97"/>
      <c r="BO41" s="97"/>
      <c r="BP41" s="97"/>
      <c r="BQ41" s="97"/>
      <c r="BR41" s="97"/>
      <c r="BS41" s="68"/>
    </row>
    <row r="42" spans="2:71" s="65" customFormat="1" ht="15.75" customHeight="1" thickBot="1" x14ac:dyDescent="0.2">
      <c r="B42" s="86"/>
      <c r="C42" s="86"/>
      <c r="D42" s="96" t="s">
        <v>3</v>
      </c>
      <c r="E42" s="123" t="s">
        <v>14</v>
      </c>
      <c r="F42" s="51" t="s">
        <v>13</v>
      </c>
      <c r="G42" s="98"/>
      <c r="H42" s="99"/>
      <c r="I42" s="100"/>
      <c r="J42" s="51"/>
      <c r="K42" s="101"/>
      <c r="L42" s="87"/>
      <c r="M42" s="87"/>
      <c r="N42" s="87"/>
      <c r="O42" s="87"/>
      <c r="P42" s="87"/>
      <c r="Q42" s="87"/>
      <c r="R42" s="87"/>
      <c r="S42" s="87"/>
      <c r="T42" s="87"/>
      <c r="U42" s="87"/>
      <c r="V42" s="87"/>
      <c r="W42" s="87"/>
      <c r="X42" s="87"/>
      <c r="Y42" s="51" t="s">
        <v>15</v>
      </c>
      <c r="Z42" s="51"/>
      <c r="AA42" s="51"/>
      <c r="AB42" s="51"/>
      <c r="AC42" s="51"/>
      <c r="AD42" s="51"/>
      <c r="AE42" s="51"/>
      <c r="AF42" s="446">
        <f>SUM(BN11,BN23,BN35)</f>
        <v>46</v>
      </c>
      <c r="AG42" s="447"/>
      <c r="AH42" s="447"/>
      <c r="AI42" s="447"/>
      <c r="AJ42" s="448"/>
      <c r="AK42" s="51" t="s">
        <v>17</v>
      </c>
      <c r="AL42" s="51"/>
      <c r="AM42" s="51"/>
      <c r="AN42" s="51"/>
      <c r="AO42" s="51"/>
      <c r="AP42" s="51"/>
      <c r="AQ42" s="51"/>
      <c r="AR42" s="51"/>
      <c r="AS42" s="51"/>
      <c r="AT42" s="51"/>
      <c r="AU42" s="51"/>
      <c r="AV42" s="51"/>
      <c r="AW42" s="51"/>
      <c r="AX42" s="51"/>
      <c r="AY42" s="51"/>
      <c r="AZ42" s="97"/>
      <c r="BA42" s="97"/>
      <c r="BB42" s="97"/>
      <c r="BC42" s="97"/>
      <c r="BD42" s="97"/>
      <c r="BE42" s="97"/>
      <c r="BF42" s="97"/>
      <c r="BG42" s="97"/>
      <c r="BH42" s="97"/>
      <c r="BI42" s="97"/>
      <c r="BJ42" s="97"/>
      <c r="BK42" s="97"/>
      <c r="BL42" s="97"/>
      <c r="BM42" s="97"/>
      <c r="BN42" s="97"/>
      <c r="BO42" s="97"/>
      <c r="BP42" s="97"/>
      <c r="BQ42" s="97"/>
      <c r="BR42" s="97"/>
      <c r="BS42" s="68"/>
    </row>
    <row r="43" spans="2:71" s="65" customFormat="1" ht="15.75" customHeight="1" thickBot="1" x14ac:dyDescent="0.2">
      <c r="B43" s="86"/>
      <c r="C43" s="86"/>
      <c r="D43" s="96" t="s">
        <v>2</v>
      </c>
      <c r="E43" s="123" t="s">
        <v>14</v>
      </c>
      <c r="F43" s="51" t="s">
        <v>11</v>
      </c>
      <c r="G43" s="98"/>
      <c r="H43" s="99"/>
      <c r="I43" s="100"/>
      <c r="J43" s="51"/>
      <c r="K43" s="101"/>
      <c r="L43" s="87"/>
      <c r="M43" s="87"/>
      <c r="N43" s="87"/>
      <c r="O43" s="87"/>
      <c r="P43" s="87"/>
      <c r="Q43" s="87"/>
      <c r="R43" s="87"/>
      <c r="S43" s="87"/>
      <c r="T43" s="87"/>
      <c r="U43" s="87"/>
      <c r="V43" s="87"/>
      <c r="W43" s="87"/>
      <c r="X43" s="87"/>
      <c r="Y43" s="51" t="s">
        <v>18</v>
      </c>
      <c r="Z43" s="51"/>
      <c r="AA43" s="51"/>
      <c r="AB43" s="51"/>
      <c r="AC43" s="51"/>
      <c r="AD43" s="51"/>
      <c r="AE43" s="51"/>
      <c r="AF43" s="446">
        <f>AF42</f>
        <v>46</v>
      </c>
      <c r="AG43" s="447"/>
      <c r="AH43" s="447"/>
      <c r="AI43" s="447"/>
      <c r="AJ43" s="448"/>
      <c r="AK43" s="51" t="s">
        <v>17</v>
      </c>
      <c r="AL43" s="51" t="s">
        <v>52</v>
      </c>
      <c r="AM43" s="422">
        <f>AF41</f>
        <v>161</v>
      </c>
      <c r="AN43" s="423"/>
      <c r="AO43" s="423"/>
      <c r="AP43" s="423"/>
      <c r="AQ43" s="424"/>
      <c r="AR43" s="51" t="s">
        <v>17</v>
      </c>
      <c r="AS43" s="51" t="s">
        <v>19</v>
      </c>
      <c r="AT43" s="425">
        <f>AF43/AM43*100</f>
        <v>28.571428571428569</v>
      </c>
      <c r="AU43" s="426"/>
      <c r="AV43" s="426"/>
      <c r="AW43" s="426"/>
      <c r="AX43" s="427"/>
      <c r="AY43" s="51" t="s">
        <v>20</v>
      </c>
      <c r="AZ43" s="97"/>
      <c r="BA43" s="441" t="str">
        <f>IF(AT43&gt;=28.5,"OK",IF(AT43&lt;28.5,"NG"))</f>
        <v>OK</v>
      </c>
      <c r="BB43" s="442"/>
      <c r="BC43" s="443"/>
      <c r="BD43" s="256"/>
      <c r="BE43" s="445"/>
      <c r="BF43" s="445"/>
      <c r="BG43" s="445"/>
      <c r="BH43" s="255"/>
      <c r="BI43" s="255"/>
      <c r="BJ43" s="255"/>
      <c r="BK43" s="255"/>
      <c r="BL43" s="255"/>
      <c r="BM43" s="255"/>
      <c r="BN43" s="97"/>
      <c r="BO43" s="97"/>
      <c r="BP43" s="97"/>
      <c r="BQ43" s="97"/>
      <c r="BR43" s="97"/>
      <c r="BS43" s="68"/>
    </row>
    <row r="44" spans="2:71" s="65" customFormat="1" ht="15.75" customHeight="1" x14ac:dyDescent="0.15">
      <c r="B44" s="86"/>
      <c r="C44" s="86"/>
      <c r="D44" s="96" t="s">
        <v>47</v>
      </c>
      <c r="E44" s="124" t="s">
        <v>14</v>
      </c>
      <c r="F44" s="88" t="s">
        <v>48</v>
      </c>
      <c r="G44" s="51"/>
      <c r="H44" s="89"/>
      <c r="I44" s="90"/>
      <c r="J44" s="90"/>
      <c r="K44" s="51"/>
      <c r="L44" s="91"/>
      <c r="M44" s="87"/>
      <c r="N44" s="87"/>
      <c r="O44" s="87"/>
      <c r="P44" s="87"/>
      <c r="Q44" s="87"/>
      <c r="R44" s="87"/>
      <c r="S44" s="87"/>
      <c r="T44" s="87"/>
      <c r="U44" s="87"/>
      <c r="V44" s="87"/>
      <c r="W44" s="87"/>
      <c r="X44" s="87"/>
      <c r="Y44" s="87"/>
      <c r="Z44" s="87"/>
      <c r="AA44" s="51"/>
      <c r="AB44" s="51"/>
      <c r="AC44" s="51"/>
      <c r="AD44" s="51"/>
      <c r="AE44" s="51"/>
      <c r="AF44" s="268"/>
      <c r="AG44" s="268"/>
      <c r="AH44" s="268"/>
      <c r="AI44" s="268"/>
      <c r="AJ44" s="268"/>
      <c r="AK44" s="266"/>
      <c r="AL44" s="266"/>
      <c r="AM44" s="439"/>
      <c r="AN44" s="439"/>
      <c r="AO44" s="439"/>
      <c r="AP44" s="439"/>
      <c r="AQ44" s="439"/>
      <c r="AR44" s="266"/>
      <c r="AS44" s="266"/>
      <c r="AT44" s="440"/>
      <c r="AU44" s="440"/>
      <c r="AV44" s="440"/>
      <c r="AW44" s="440"/>
      <c r="AX44" s="440"/>
      <c r="AY44" s="266"/>
      <c r="AZ44" s="267"/>
      <c r="BA44" s="444"/>
      <c r="BB44" s="444"/>
      <c r="BC44" s="444"/>
      <c r="BD44" s="97"/>
      <c r="BE44" s="445"/>
      <c r="BF44" s="445"/>
      <c r="BG44" s="445"/>
      <c r="BH44" s="97"/>
      <c r="BI44" s="97"/>
      <c r="BJ44" s="97"/>
      <c r="BK44" s="97"/>
      <c r="BL44" s="97"/>
      <c r="BM44" s="97"/>
      <c r="BN44" s="97"/>
      <c r="BO44" s="97"/>
      <c r="BP44" s="97"/>
      <c r="BQ44" s="97"/>
      <c r="BR44" s="97"/>
      <c r="BS44" s="68"/>
    </row>
    <row r="45" spans="2:71" s="65" customFormat="1" ht="15.75" customHeight="1" x14ac:dyDescent="0.15">
      <c r="B45" s="86"/>
      <c r="C45" s="86"/>
      <c r="D45" s="103"/>
      <c r="E45" s="124"/>
      <c r="F45" s="88"/>
      <c r="G45" s="51"/>
      <c r="H45" s="89"/>
      <c r="I45" s="90"/>
      <c r="J45" s="90"/>
      <c r="K45" s="51"/>
      <c r="L45" s="91"/>
      <c r="M45" s="104"/>
      <c r="N45" s="104"/>
      <c r="O45" s="104"/>
      <c r="P45" s="104"/>
      <c r="Q45" s="104"/>
      <c r="R45" s="104"/>
      <c r="S45" s="104"/>
      <c r="T45" s="104"/>
      <c r="U45" s="104"/>
      <c r="V45" s="104"/>
      <c r="W45" s="104"/>
      <c r="X45" s="104"/>
      <c r="Y45" s="104"/>
      <c r="Z45" s="104"/>
      <c r="AA45" s="97"/>
      <c r="AB45" s="51"/>
      <c r="AC45" s="102"/>
      <c r="AD45" s="102"/>
      <c r="AE45" s="102"/>
      <c r="AF45" s="102" t="s">
        <v>83</v>
      </c>
      <c r="AG45" s="102"/>
      <c r="AH45" s="102"/>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68"/>
    </row>
    <row r="46" spans="2:71" s="65" customFormat="1" ht="15.75" customHeight="1" x14ac:dyDescent="0.15">
      <c r="B46" s="86"/>
      <c r="C46" s="86"/>
      <c r="D46" s="103"/>
      <c r="E46" s="124"/>
      <c r="F46" s="88"/>
      <c r="G46" s="51"/>
      <c r="H46" s="89"/>
      <c r="I46" s="90"/>
      <c r="J46" s="90"/>
      <c r="K46" s="51"/>
      <c r="L46" s="91"/>
      <c r="M46" s="104"/>
      <c r="N46" s="104"/>
      <c r="O46" s="104"/>
      <c r="P46" s="104"/>
      <c r="Q46" s="104"/>
      <c r="R46" s="104"/>
      <c r="S46" s="104"/>
      <c r="T46" s="104"/>
      <c r="U46" s="104"/>
      <c r="V46" s="104"/>
      <c r="W46" s="104"/>
      <c r="X46" s="104"/>
      <c r="Y46" s="104"/>
      <c r="Z46" s="104"/>
      <c r="AA46" s="97"/>
      <c r="AB46" s="51"/>
      <c r="AC46" s="102"/>
      <c r="AD46" s="102"/>
      <c r="AE46" s="102"/>
      <c r="AF46" s="102" t="s">
        <v>69</v>
      </c>
      <c r="AG46" s="102"/>
      <c r="AH46" s="102"/>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68"/>
    </row>
    <row r="47" spans="2:71" s="65" customFormat="1" ht="15.75" customHeight="1" x14ac:dyDescent="0.15">
      <c r="B47" s="86"/>
      <c r="C47" s="86"/>
      <c r="D47" s="103"/>
      <c r="E47" s="124"/>
      <c r="F47" s="88"/>
      <c r="G47" s="51"/>
      <c r="H47" s="89"/>
      <c r="I47" s="90"/>
      <c r="J47" s="90"/>
      <c r="K47" s="51"/>
      <c r="L47" s="91"/>
      <c r="M47" s="104"/>
      <c r="N47" s="104"/>
      <c r="O47" s="104"/>
      <c r="P47" s="104"/>
      <c r="Q47" s="104"/>
      <c r="R47" s="104"/>
      <c r="S47" s="104"/>
      <c r="T47" s="104"/>
      <c r="U47" s="104"/>
      <c r="V47" s="104"/>
      <c r="W47" s="104"/>
      <c r="X47" s="104"/>
      <c r="Y47" s="104"/>
      <c r="Z47" s="104"/>
      <c r="AA47" s="97"/>
      <c r="AB47" s="51"/>
      <c r="AC47" s="102"/>
      <c r="AD47" s="102"/>
      <c r="AE47" s="102"/>
      <c r="AF47" s="102" t="s">
        <v>80</v>
      </c>
      <c r="AG47" s="102"/>
      <c r="AH47" s="102"/>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68"/>
    </row>
    <row r="48" spans="2:71" ht="6.75" customHeight="1" x14ac:dyDescent="0.15">
      <c r="B48" s="22"/>
      <c r="C48" s="23"/>
      <c r="D48" s="24"/>
      <c r="E48" s="29"/>
      <c r="F48" s="6"/>
      <c r="G48" s="30"/>
      <c r="H48" s="31"/>
      <c r="I48" s="32"/>
      <c r="J48" s="6"/>
      <c r="K48" s="33"/>
      <c r="L48" s="10"/>
      <c r="M48" s="10"/>
      <c r="N48" s="10"/>
      <c r="O48" s="10"/>
      <c r="P48" s="10"/>
      <c r="Q48" s="9"/>
      <c r="R48" s="10"/>
      <c r="S48" s="9"/>
      <c r="T48" s="9"/>
      <c r="U48" s="10"/>
      <c r="V48" s="10"/>
      <c r="W48" s="10"/>
      <c r="X48" s="10"/>
      <c r="Y48" s="10"/>
      <c r="Z48" s="8"/>
    </row>
    <row r="49" spans="2:27" ht="17.25" customHeight="1" x14ac:dyDescent="0.15">
      <c r="B49" s="22"/>
      <c r="C49" s="23"/>
      <c r="D49" s="24"/>
      <c r="E49" s="29"/>
      <c r="F49" s="6"/>
      <c r="G49" s="30"/>
      <c r="H49" s="31"/>
      <c r="I49" s="32"/>
      <c r="J49" s="6"/>
      <c r="K49" s="33"/>
      <c r="L49" s="9"/>
      <c r="M49" s="10"/>
      <c r="N49" s="10"/>
      <c r="O49" s="10"/>
      <c r="P49" s="10"/>
      <c r="Q49" s="10"/>
      <c r="R49" s="10"/>
      <c r="S49" s="10"/>
      <c r="T49" s="10"/>
      <c r="U49" s="10"/>
      <c r="V49" s="10"/>
      <c r="W49" s="10"/>
      <c r="X49" s="10"/>
      <c r="Y49" s="10"/>
      <c r="Z49" s="8"/>
    </row>
    <row r="50" spans="2:27" ht="17.25" customHeight="1" x14ac:dyDescent="0.15">
      <c r="B50" s="22"/>
      <c r="C50" s="23"/>
      <c r="D50" s="24"/>
      <c r="E50" s="25"/>
      <c r="F50" s="6"/>
      <c r="G50" s="26"/>
      <c r="H50" s="27"/>
      <c r="I50" s="27"/>
      <c r="J50" s="6"/>
      <c r="K50" s="28"/>
      <c r="L50" s="10"/>
      <c r="M50" s="10"/>
      <c r="N50" s="10"/>
      <c r="O50" s="10"/>
      <c r="R50" s="10"/>
      <c r="S50" s="10"/>
      <c r="T50" s="10"/>
      <c r="U50" s="10"/>
      <c r="V50" s="10"/>
      <c r="W50" s="10"/>
      <c r="X50" s="10"/>
      <c r="Y50" s="10"/>
      <c r="Z50" s="8"/>
    </row>
    <row r="51" spans="2:27" ht="17.25" customHeight="1" x14ac:dyDescent="0.15">
      <c r="B51" s="50"/>
      <c r="C51" s="22"/>
      <c r="D51" s="23"/>
      <c r="E51" s="24"/>
      <c r="F51" s="25"/>
      <c r="G51" s="6"/>
      <c r="H51" s="26"/>
      <c r="I51" s="27"/>
      <c r="J51" s="27"/>
      <c r="K51" s="6"/>
      <c r="L51" s="28"/>
      <c r="M51" s="10"/>
      <c r="N51" s="10"/>
      <c r="O51" s="10"/>
      <c r="P51" s="10"/>
      <c r="Q51" s="10"/>
      <c r="R51" s="10"/>
      <c r="S51" s="10"/>
      <c r="T51" s="10"/>
      <c r="U51" s="10"/>
      <c r="V51" s="10"/>
      <c r="W51" s="10"/>
      <c r="X51" s="10"/>
      <c r="Y51" s="10"/>
      <c r="Z51" s="10"/>
      <c r="AA51" s="8"/>
    </row>
    <row r="52" spans="2:27" ht="17.25" customHeight="1" x14ac:dyDescent="0.15">
      <c r="B52" s="50"/>
      <c r="C52" s="22"/>
      <c r="D52" s="23"/>
      <c r="E52" s="24"/>
      <c r="F52" s="25"/>
      <c r="G52" s="6"/>
      <c r="H52" s="26"/>
      <c r="I52" s="27"/>
      <c r="J52" s="27"/>
      <c r="K52" s="6"/>
      <c r="L52" s="28"/>
      <c r="M52" s="10"/>
      <c r="N52" s="10"/>
      <c r="O52" s="10"/>
      <c r="P52" s="10"/>
      <c r="Q52" s="10"/>
      <c r="R52" s="10"/>
      <c r="S52" s="10"/>
      <c r="T52" s="10"/>
      <c r="U52" s="10"/>
      <c r="V52" s="10"/>
      <c r="W52" s="10"/>
      <c r="X52" s="10"/>
      <c r="Y52" s="10"/>
      <c r="Z52" s="10"/>
      <c r="AA52" s="8"/>
    </row>
    <row r="53" spans="2:27" ht="17.25" customHeight="1" x14ac:dyDescent="0.15">
      <c r="B53" s="50"/>
      <c r="C53" s="22"/>
      <c r="D53" s="23"/>
      <c r="E53" s="24"/>
      <c r="F53" s="29"/>
      <c r="G53" s="6"/>
      <c r="H53" s="30"/>
      <c r="I53" s="31"/>
      <c r="J53" s="32"/>
      <c r="K53" s="6"/>
      <c r="L53" s="33"/>
      <c r="M53" s="10"/>
      <c r="N53" s="10"/>
      <c r="O53" s="10"/>
      <c r="P53" s="10"/>
      <c r="Q53" s="10"/>
      <c r="R53" s="10"/>
      <c r="S53" s="10"/>
      <c r="T53" s="10"/>
      <c r="U53" s="10"/>
      <c r="V53" s="10"/>
      <c r="W53" s="10"/>
      <c r="X53" s="10"/>
      <c r="Y53" s="10"/>
      <c r="Z53" s="10"/>
      <c r="AA53" s="8"/>
    </row>
    <row r="54" spans="2:27" ht="17.25" customHeight="1" x14ac:dyDescent="0.15">
      <c r="B54" s="50"/>
      <c r="C54" s="22"/>
      <c r="D54" s="23"/>
      <c r="E54" s="24"/>
      <c r="F54" s="29"/>
      <c r="G54" s="6"/>
      <c r="H54" s="30"/>
      <c r="I54" s="31"/>
      <c r="J54" s="32"/>
      <c r="K54" s="6"/>
      <c r="L54" s="34"/>
      <c r="M54" s="10"/>
      <c r="N54" s="10"/>
      <c r="O54" s="10"/>
      <c r="P54" s="10"/>
      <c r="Q54" s="10"/>
      <c r="R54" s="10"/>
      <c r="S54" s="10"/>
      <c r="T54" s="10"/>
      <c r="U54" s="10"/>
      <c r="V54" s="10"/>
      <c r="W54" s="10"/>
      <c r="X54" s="10"/>
      <c r="Y54" s="10"/>
      <c r="Z54" s="10"/>
      <c r="AA54" s="8"/>
    </row>
    <row r="55" spans="2:27" ht="17.25" customHeight="1" x14ac:dyDescent="0.15">
      <c r="B55" s="50"/>
      <c r="C55" s="22"/>
      <c r="D55" s="23"/>
      <c r="E55" s="24"/>
      <c r="F55" s="29"/>
      <c r="G55" s="6"/>
      <c r="H55" s="30"/>
      <c r="I55" s="31"/>
      <c r="J55" s="32"/>
      <c r="K55" s="6"/>
      <c r="L55" s="34"/>
      <c r="M55" s="10"/>
      <c r="N55" s="10"/>
      <c r="O55" s="10"/>
      <c r="P55" s="10"/>
      <c r="Q55" s="10"/>
      <c r="R55" s="10"/>
      <c r="S55" s="10"/>
      <c r="T55" s="10"/>
      <c r="U55" s="10"/>
      <c r="V55" s="10"/>
      <c r="W55" s="10"/>
      <c r="X55" s="10"/>
      <c r="Y55" s="10"/>
      <c r="Z55" s="10"/>
      <c r="AA55" s="8"/>
    </row>
    <row r="56" spans="2:27" ht="17.25" customHeight="1" x14ac:dyDescent="0.15">
      <c r="B56" s="50"/>
      <c r="C56" s="22"/>
      <c r="D56" s="23"/>
      <c r="E56" s="24"/>
      <c r="F56" s="25"/>
      <c r="G56" s="6"/>
      <c r="H56" s="26"/>
      <c r="I56" s="27"/>
      <c r="J56" s="27"/>
      <c r="K56" s="6"/>
      <c r="L56" s="28"/>
      <c r="M56" s="10"/>
      <c r="N56" s="10"/>
      <c r="O56" s="10"/>
      <c r="P56" s="10"/>
      <c r="Q56" s="10"/>
      <c r="R56" s="10"/>
      <c r="S56" s="10"/>
      <c r="T56" s="10"/>
      <c r="U56" s="10"/>
      <c r="V56" s="10"/>
      <c r="W56" s="10"/>
      <c r="X56" s="10"/>
      <c r="Y56" s="10"/>
      <c r="Z56" s="10"/>
      <c r="AA56" s="8"/>
    </row>
    <row r="57" spans="2:27" ht="17.25" customHeight="1" x14ac:dyDescent="0.15">
      <c r="B57" s="50"/>
      <c r="C57" s="22"/>
      <c r="D57" s="23"/>
      <c r="E57" s="24"/>
      <c r="F57" s="25"/>
      <c r="G57" s="6"/>
      <c r="H57"/>
      <c r="I57" s="27"/>
      <c r="J57" s="27"/>
      <c r="K57" s="6"/>
      <c r="L57" s="34"/>
      <c r="M57" s="10"/>
      <c r="N57" s="10"/>
      <c r="O57" s="10"/>
      <c r="P57" s="10"/>
      <c r="Q57" s="10"/>
      <c r="R57" s="10"/>
      <c r="S57" s="10"/>
      <c r="T57" s="10"/>
      <c r="U57" s="10"/>
      <c r="V57" s="10"/>
      <c r="W57" s="10"/>
      <c r="X57" s="10"/>
      <c r="Y57" s="10"/>
      <c r="Z57" s="10"/>
      <c r="AA57" s="8"/>
    </row>
    <row r="58" spans="2:27" ht="17.25" customHeight="1" x14ac:dyDescent="0.15">
      <c r="B58" s="50"/>
      <c r="C58" s="22"/>
      <c r="D58" s="23"/>
      <c r="E58" s="24"/>
      <c r="F58" s="25"/>
      <c r="G58" s="6"/>
      <c r="H58"/>
      <c r="I58" s="27"/>
      <c r="J58" s="27"/>
      <c r="K58" s="6"/>
      <c r="L58" s="34"/>
      <c r="M58" s="10"/>
      <c r="N58" s="10"/>
      <c r="O58" s="10"/>
      <c r="P58" s="10"/>
      <c r="Q58" s="10"/>
      <c r="R58" s="10"/>
      <c r="S58" s="10"/>
      <c r="T58" s="10"/>
      <c r="U58" s="10"/>
      <c r="V58" s="10"/>
      <c r="W58" s="10"/>
      <c r="X58" s="10"/>
      <c r="Y58" s="10"/>
      <c r="Z58" s="10"/>
      <c r="AA58" s="8"/>
    </row>
    <row r="59" spans="2:27" ht="17.25" customHeight="1" x14ac:dyDescent="0.15">
      <c r="B59" s="50"/>
      <c r="C59" s="22"/>
      <c r="D59" s="23"/>
      <c r="E59" s="24"/>
      <c r="F59" s="29"/>
      <c r="G59" s="6"/>
      <c r="H59" s="30"/>
      <c r="I59" s="35"/>
      <c r="J59" s="36"/>
      <c r="K59" s="6"/>
      <c r="L59" s="37"/>
      <c r="M59" s="10"/>
      <c r="N59" s="10"/>
      <c r="O59" s="10"/>
      <c r="P59" s="10"/>
      <c r="Q59" s="10"/>
      <c r="R59" s="10"/>
      <c r="S59" s="10"/>
      <c r="T59" s="10"/>
      <c r="U59" s="9"/>
      <c r="V59" s="10"/>
      <c r="W59" s="10"/>
      <c r="X59" s="10"/>
      <c r="Y59" s="10"/>
      <c r="Z59" s="10"/>
      <c r="AA59" s="8"/>
    </row>
    <row r="60" spans="2:27" ht="17.25" customHeight="1" x14ac:dyDescent="0.15">
      <c r="B60" s="50"/>
      <c r="C60" s="22"/>
      <c r="D60" s="23"/>
      <c r="E60" s="24"/>
      <c r="F60" s="29"/>
      <c r="G60" s="6"/>
      <c r="H60" s="30"/>
      <c r="I60" s="35"/>
      <c r="J60" s="36"/>
      <c r="K60" s="6"/>
      <c r="L60" s="38"/>
      <c r="M60" s="10"/>
      <c r="N60" s="10"/>
      <c r="O60" s="10"/>
      <c r="P60" s="10"/>
      <c r="Q60" s="10"/>
      <c r="R60" s="10"/>
      <c r="S60" s="10"/>
      <c r="T60" s="10"/>
      <c r="U60" s="9"/>
      <c r="V60" s="10"/>
      <c r="W60" s="10"/>
      <c r="X60" s="10"/>
      <c r="Y60" s="10"/>
      <c r="Z60" s="10"/>
      <c r="AA60" s="8"/>
    </row>
    <row r="61" spans="2:27" ht="17.25" customHeight="1" x14ac:dyDescent="0.15">
      <c r="B61" s="50"/>
      <c r="C61" s="22"/>
      <c r="D61" s="23"/>
      <c r="E61" s="24"/>
      <c r="F61" s="29"/>
      <c r="G61" s="6"/>
      <c r="H61" s="30"/>
      <c r="I61" s="35"/>
      <c r="J61" s="36"/>
      <c r="K61" s="6"/>
      <c r="L61" s="38"/>
      <c r="M61" s="10"/>
      <c r="N61" s="10"/>
      <c r="O61" s="10"/>
      <c r="P61" s="10"/>
      <c r="Q61" s="10"/>
      <c r="R61" s="10"/>
      <c r="S61" s="10"/>
      <c r="T61" s="10"/>
      <c r="U61" s="10"/>
      <c r="V61" s="10"/>
      <c r="W61" s="10"/>
      <c r="X61" s="10"/>
      <c r="Y61" s="10"/>
      <c r="Z61" s="10"/>
      <c r="AA61" s="8"/>
    </row>
    <row r="62" spans="2:27" ht="17.25" customHeight="1" x14ac:dyDescent="0.15">
      <c r="B62" s="50"/>
      <c r="C62" s="22"/>
      <c r="D62" s="23"/>
      <c r="E62" s="24"/>
      <c r="F62" s="25"/>
      <c r="G62" s="6"/>
      <c r="H62" s="26"/>
      <c r="I62" s="27"/>
      <c r="J62" s="27"/>
      <c r="K62" s="6"/>
      <c r="L62" s="28"/>
      <c r="M62" s="10"/>
      <c r="N62" s="10"/>
      <c r="O62" s="10"/>
      <c r="P62" s="10"/>
      <c r="Q62" s="10"/>
      <c r="R62" s="10"/>
      <c r="S62" s="10"/>
      <c r="T62" s="10"/>
      <c r="U62" s="10"/>
      <c r="V62" s="10"/>
      <c r="W62" s="10"/>
      <c r="X62" s="10"/>
      <c r="Y62" s="10"/>
      <c r="Z62" s="10"/>
      <c r="AA62" s="8"/>
    </row>
    <row r="63" spans="2:27" ht="17.25" customHeight="1" x14ac:dyDescent="0.15">
      <c r="B63" s="50"/>
      <c r="C63" s="22"/>
      <c r="D63" s="23"/>
      <c r="E63" s="24"/>
      <c r="F63" s="25"/>
      <c r="G63" s="6"/>
      <c r="H63"/>
      <c r="I63" s="27"/>
      <c r="J63" s="27"/>
      <c r="K63" s="6"/>
      <c r="L63" s="34"/>
      <c r="M63" s="10"/>
      <c r="N63" s="10"/>
      <c r="O63" s="10"/>
      <c r="P63" s="10"/>
      <c r="Q63" s="10"/>
      <c r="R63" s="10"/>
      <c r="S63" s="10"/>
      <c r="T63" s="10"/>
      <c r="U63" s="10"/>
      <c r="V63" s="10"/>
      <c r="W63" s="10"/>
      <c r="X63" s="10"/>
      <c r="Y63" s="10"/>
      <c r="Z63" s="10"/>
      <c r="AA63" s="8"/>
    </row>
    <row r="64" spans="2:27" ht="17.25" customHeight="1" x14ac:dyDescent="0.15">
      <c r="B64" s="50"/>
      <c r="C64" s="22"/>
      <c r="D64" s="23"/>
      <c r="E64" s="24"/>
      <c r="F64" s="25"/>
      <c r="G64" s="6"/>
      <c r="H64"/>
      <c r="I64" s="27"/>
      <c r="J64" s="27"/>
      <c r="K64" s="6"/>
      <c r="L64" s="34"/>
      <c r="M64" s="10"/>
      <c r="N64" s="10"/>
      <c r="O64" s="10"/>
      <c r="P64" s="10"/>
      <c r="Q64" s="10"/>
      <c r="R64" s="10"/>
      <c r="S64" s="10"/>
      <c r="T64" s="10"/>
      <c r="U64" s="10"/>
      <c r="V64" s="10"/>
      <c r="W64" s="10"/>
      <c r="X64" s="10"/>
      <c r="Y64" s="10"/>
      <c r="Z64" s="10"/>
      <c r="AA64" s="8"/>
    </row>
    <row r="65" spans="2:27" ht="17.25" customHeight="1" x14ac:dyDescent="0.15">
      <c r="B65" s="50"/>
      <c r="C65" s="22"/>
      <c r="D65" s="39"/>
      <c r="E65" s="24"/>
      <c r="F65" s="29"/>
      <c r="G65" s="6"/>
      <c r="H65" s="30"/>
      <c r="I65" s="35"/>
      <c r="J65" s="36"/>
      <c r="K65" s="6"/>
      <c r="L65" s="40"/>
      <c r="M65" s="10"/>
      <c r="N65" s="10"/>
      <c r="O65" s="10"/>
      <c r="P65" s="10"/>
      <c r="R65" s="10"/>
      <c r="S65" s="10"/>
      <c r="T65" s="10"/>
      <c r="V65" s="10"/>
      <c r="W65" s="10"/>
      <c r="X65" s="10"/>
      <c r="Y65" s="10"/>
      <c r="Z65" s="10"/>
      <c r="AA65" s="8"/>
    </row>
    <row r="66" spans="2:27" ht="17.25" customHeight="1" x14ac:dyDescent="0.15">
      <c r="B66" s="50"/>
      <c r="C66" s="22"/>
      <c r="D66" s="39"/>
      <c r="E66" s="24"/>
      <c r="F66" s="29"/>
      <c r="G66" s="6"/>
      <c r="H66" s="30"/>
      <c r="I66" s="35"/>
      <c r="J66" s="36"/>
      <c r="K66" s="6"/>
      <c r="L66" s="40"/>
      <c r="M66" s="10"/>
      <c r="N66" s="10"/>
      <c r="O66" s="10"/>
      <c r="P66" s="10"/>
      <c r="Q66" s="10"/>
      <c r="R66" s="10"/>
      <c r="S66" s="10"/>
      <c r="T66" s="10"/>
      <c r="U66" s="10"/>
      <c r="V66" s="10"/>
      <c r="W66" s="10"/>
      <c r="X66" s="10"/>
      <c r="Y66" s="10"/>
      <c r="Z66" s="10"/>
      <c r="AA66" s="8"/>
    </row>
    <row r="67" spans="2:27" ht="17.25" customHeight="1" x14ac:dyDescent="0.15">
      <c r="B67" s="50"/>
      <c r="C67" s="22"/>
      <c r="D67" s="39"/>
      <c r="E67" s="24"/>
      <c r="F67" s="29"/>
      <c r="G67" s="6"/>
      <c r="H67" s="30"/>
      <c r="I67" s="35"/>
      <c r="J67" s="36"/>
      <c r="K67" s="6"/>
      <c r="L67" s="40"/>
      <c r="M67" s="10"/>
      <c r="N67" s="10"/>
      <c r="O67" s="10"/>
      <c r="P67" s="10"/>
      <c r="Q67" s="10"/>
      <c r="R67" s="10"/>
      <c r="S67" s="10"/>
      <c r="T67" s="10"/>
      <c r="U67" s="10"/>
      <c r="V67" s="10"/>
      <c r="W67" s="10"/>
      <c r="X67" s="10"/>
      <c r="Y67" s="10"/>
      <c r="Z67" s="10"/>
      <c r="AA67" s="8"/>
    </row>
    <row r="68" spans="2:27" ht="17.25" customHeight="1" x14ac:dyDescent="0.15">
      <c r="B68" s="50"/>
      <c r="C68" s="22"/>
      <c r="D68" s="39"/>
      <c r="E68" s="24"/>
      <c r="F68" s="25"/>
      <c r="G68" s="6"/>
      <c r="H68" s="26"/>
      <c r="I68" s="27"/>
      <c r="J68" s="27"/>
      <c r="K68" s="6"/>
      <c r="L68" s="41"/>
      <c r="M68" s="10"/>
      <c r="N68" s="10"/>
      <c r="O68" s="10"/>
      <c r="P68" s="10"/>
      <c r="Q68" s="10"/>
      <c r="R68" s="10"/>
      <c r="S68" s="10"/>
      <c r="T68" s="10"/>
      <c r="U68" s="10"/>
      <c r="V68" s="10"/>
      <c r="W68" s="10"/>
      <c r="X68" s="10"/>
      <c r="Y68" s="10"/>
      <c r="Z68" s="10"/>
      <c r="AA68" s="8"/>
    </row>
    <row r="69" spans="2:27" ht="17.25" customHeight="1" x14ac:dyDescent="0.15">
      <c r="B69" s="50"/>
      <c r="C69" s="22"/>
      <c r="D69" s="39"/>
      <c r="E69" s="24"/>
      <c r="F69" s="25"/>
      <c r="G69" s="6"/>
      <c r="H69" s="26"/>
      <c r="I69" s="27"/>
      <c r="J69" s="27"/>
      <c r="K69" s="6"/>
      <c r="L69" s="41"/>
      <c r="M69" s="10"/>
      <c r="N69" s="10"/>
      <c r="O69" s="10"/>
      <c r="P69" s="10"/>
      <c r="Q69" s="10"/>
      <c r="R69" s="10"/>
      <c r="S69" s="10"/>
      <c r="T69" s="10"/>
      <c r="U69" s="10"/>
      <c r="V69" s="10"/>
      <c r="W69" s="10"/>
      <c r="X69" s="10"/>
      <c r="Y69" s="10"/>
      <c r="Z69" s="10"/>
      <c r="AA69" s="8"/>
    </row>
    <row r="70" spans="2:27" ht="17.25" customHeight="1" x14ac:dyDescent="0.15">
      <c r="B70" s="50"/>
      <c r="C70" s="22"/>
      <c r="D70" s="39"/>
      <c r="E70" s="24"/>
      <c r="F70" s="25"/>
      <c r="G70" s="6"/>
      <c r="H70" s="26"/>
      <c r="I70" s="27"/>
      <c r="J70" s="27"/>
      <c r="K70" s="6"/>
      <c r="L70" s="41"/>
      <c r="M70" s="10"/>
      <c r="N70" s="10"/>
      <c r="O70" s="10"/>
      <c r="P70" s="10"/>
      <c r="Q70" s="10"/>
      <c r="R70" s="10"/>
      <c r="S70" s="10"/>
      <c r="T70" s="10"/>
      <c r="U70" s="10"/>
      <c r="V70" s="10"/>
      <c r="W70" s="10"/>
      <c r="X70" s="10"/>
      <c r="Y70" s="10"/>
      <c r="Z70" s="10"/>
      <c r="AA70" s="8"/>
    </row>
    <row r="71" spans="2:27" ht="17.25" customHeight="1" x14ac:dyDescent="0.15">
      <c r="B71" s="50"/>
      <c r="C71" s="22"/>
      <c r="D71" s="39"/>
      <c r="E71" s="24"/>
      <c r="F71" s="29"/>
      <c r="G71" s="6"/>
      <c r="H71" s="30"/>
      <c r="I71" s="42"/>
      <c r="J71" s="43"/>
      <c r="K71" s="6"/>
      <c r="L71" s="40"/>
      <c r="M71" s="10"/>
      <c r="N71" s="10"/>
      <c r="O71" s="10"/>
      <c r="P71" s="10"/>
      <c r="Q71" s="10"/>
      <c r="R71" s="10"/>
      <c r="S71" s="10"/>
      <c r="T71" s="10"/>
      <c r="U71" s="10"/>
      <c r="V71" s="10"/>
      <c r="W71" s="10"/>
      <c r="X71" s="10"/>
      <c r="Y71" s="10"/>
      <c r="Z71" s="10"/>
      <c r="AA71" s="8"/>
    </row>
    <row r="72" spans="2:27" ht="17.25" customHeight="1" x14ac:dyDescent="0.15">
      <c r="B72" s="50"/>
      <c r="C72" s="22"/>
      <c r="D72" s="39"/>
      <c r="E72" s="44"/>
      <c r="F72" s="29"/>
      <c r="G72" s="6"/>
      <c r="H72" s="30"/>
      <c r="I72" s="42"/>
      <c r="J72" s="43"/>
      <c r="K72" s="6"/>
      <c r="L72" s="40"/>
      <c r="M72" s="10"/>
      <c r="N72" s="10"/>
      <c r="O72" s="10"/>
      <c r="P72" s="10"/>
      <c r="Q72" s="10"/>
      <c r="R72" s="10"/>
      <c r="S72" s="10"/>
      <c r="T72" s="10"/>
      <c r="U72" s="10"/>
      <c r="V72" s="10"/>
      <c r="W72" s="10"/>
      <c r="X72" s="10"/>
      <c r="Y72" s="10"/>
      <c r="Z72" s="10"/>
      <c r="AA72" s="8"/>
    </row>
    <row r="73" spans="2:27" ht="17.25" customHeight="1" x14ac:dyDescent="0.15">
      <c r="B73" s="50"/>
      <c r="C73" s="22"/>
      <c r="D73" s="39"/>
      <c r="E73" s="44"/>
      <c r="F73" s="29"/>
      <c r="G73" s="6"/>
      <c r="H73" s="30"/>
      <c r="I73" s="42"/>
      <c r="J73" s="43"/>
      <c r="K73" s="6"/>
      <c r="L73" s="40"/>
      <c r="M73" s="10"/>
      <c r="N73" s="10"/>
      <c r="O73" s="10"/>
      <c r="P73" s="10"/>
      <c r="Q73" s="10"/>
      <c r="R73" s="10"/>
      <c r="S73" s="10"/>
      <c r="T73" s="10"/>
      <c r="U73" s="10"/>
      <c r="V73" s="10"/>
      <c r="W73" s="10"/>
      <c r="X73" s="10"/>
      <c r="Y73" s="10"/>
      <c r="Z73" s="10"/>
      <c r="AA73" s="8"/>
    </row>
    <row r="74" spans="2:27" ht="17.25" customHeight="1" x14ac:dyDescent="0.15">
      <c r="B74" s="50"/>
      <c r="C74" s="22"/>
      <c r="D74" s="39"/>
      <c r="E74" s="44"/>
      <c r="F74" s="25"/>
      <c r="G74" s="6"/>
      <c r="H74" s="26"/>
      <c r="I74" s="45"/>
      <c r="J74" s="45"/>
      <c r="K74" s="6"/>
      <c r="L74" s="46"/>
      <c r="M74" s="10"/>
      <c r="N74" s="10"/>
      <c r="O74" s="10"/>
      <c r="P74" s="10"/>
      <c r="Q74" s="10"/>
      <c r="R74" s="10"/>
      <c r="S74" s="10"/>
      <c r="T74" s="10"/>
      <c r="U74" s="10"/>
      <c r="V74" s="10"/>
      <c r="W74" s="10"/>
      <c r="X74" s="10"/>
      <c r="Y74" s="10"/>
      <c r="Z74" s="10"/>
      <c r="AA74" s="8"/>
    </row>
    <row r="75" spans="2:27" ht="17.25" customHeight="1" x14ac:dyDescent="0.15">
      <c r="B75" s="50"/>
      <c r="C75" s="22"/>
      <c r="D75" s="39"/>
      <c r="E75" s="44"/>
      <c r="F75" s="25"/>
      <c r="G75" s="6"/>
      <c r="H75" s="26"/>
      <c r="I75" s="45"/>
      <c r="J75" s="45"/>
      <c r="K75" s="6"/>
      <c r="L75" s="46"/>
      <c r="M75" s="10"/>
      <c r="N75" s="10"/>
      <c r="O75" s="10"/>
      <c r="P75" s="10"/>
      <c r="Q75" s="10"/>
      <c r="R75" s="10"/>
      <c r="S75" s="10"/>
      <c r="T75" s="10"/>
      <c r="U75" s="10"/>
      <c r="V75" s="10"/>
      <c r="W75" s="10"/>
      <c r="X75" s="10"/>
      <c r="Y75" s="10"/>
      <c r="Z75" s="10"/>
      <c r="AA75" s="8"/>
    </row>
    <row r="76" spans="2:27" ht="17.25" customHeight="1" x14ac:dyDescent="0.15">
      <c r="B76" s="50"/>
      <c r="C76" s="22"/>
      <c r="D76" s="39"/>
      <c r="E76" s="44"/>
      <c r="F76" s="25"/>
      <c r="G76" s="6"/>
      <c r="H76" s="26"/>
      <c r="I76" s="45"/>
      <c r="J76" s="45"/>
      <c r="K76" s="6"/>
      <c r="L76" s="46"/>
      <c r="M76" s="10"/>
      <c r="N76" s="10"/>
      <c r="O76" s="10"/>
      <c r="P76" s="10"/>
      <c r="Q76" s="10"/>
      <c r="R76" s="10"/>
      <c r="S76" s="10"/>
      <c r="T76" s="10"/>
      <c r="U76" s="10"/>
      <c r="V76" s="10"/>
      <c r="W76" s="10"/>
      <c r="X76" s="10"/>
      <c r="Y76" s="10"/>
      <c r="Z76" s="10"/>
      <c r="AA76" s="8"/>
    </row>
    <row r="77" spans="2:27" ht="17.25" customHeight="1" x14ac:dyDescent="0.15">
      <c r="B77" s="50"/>
      <c r="C77" s="22"/>
      <c r="D77" s="39"/>
      <c r="E77" s="47"/>
      <c r="F77" s="48"/>
      <c r="G77" s="2"/>
      <c r="H77" s="26"/>
      <c r="I77" s="12"/>
      <c r="J77" s="12"/>
      <c r="K77" s="2"/>
      <c r="L77" s="13"/>
      <c r="M77" s="10"/>
      <c r="N77" s="10"/>
      <c r="O77" s="10"/>
      <c r="P77" s="10"/>
      <c r="Q77" s="10"/>
      <c r="R77" s="10"/>
      <c r="S77" s="10"/>
      <c r="T77" s="10"/>
      <c r="U77" s="10"/>
      <c r="V77" s="10"/>
      <c r="W77" s="10"/>
      <c r="X77" s="10"/>
      <c r="Y77" s="10"/>
      <c r="Z77" s="10"/>
      <c r="AA77" s="8"/>
    </row>
    <row r="78" spans="2:27" ht="17.25" customHeight="1" x14ac:dyDescent="0.15">
      <c r="B78" s="50"/>
      <c r="C78" s="22"/>
      <c r="D78" s="39"/>
      <c r="E78" s="47"/>
      <c r="F78" s="48"/>
      <c r="G78" s="2"/>
      <c r="H78" s="26"/>
      <c r="I78" s="12"/>
      <c r="J78" s="12"/>
      <c r="K78" s="2"/>
      <c r="L78" s="13"/>
      <c r="M78" s="10"/>
      <c r="N78" s="10"/>
      <c r="O78" s="10"/>
      <c r="P78" s="10"/>
      <c r="Q78" s="10"/>
      <c r="R78" s="10"/>
      <c r="S78" s="10"/>
      <c r="T78" s="10"/>
      <c r="U78" s="10"/>
      <c r="V78" s="10"/>
      <c r="W78" s="10"/>
      <c r="X78" s="10"/>
      <c r="Y78" s="10"/>
      <c r="Z78" s="10"/>
      <c r="AA78" s="8"/>
    </row>
    <row r="79" spans="2:27" ht="17.25" customHeight="1" x14ac:dyDescent="0.15">
      <c r="B79" s="50"/>
      <c r="C79" s="22"/>
      <c r="D79" s="39"/>
      <c r="E79" s="47"/>
      <c r="F79" s="48"/>
      <c r="G79" s="2"/>
      <c r="H79" s="26"/>
      <c r="I79" s="12"/>
      <c r="J79" s="12"/>
      <c r="K79" s="2"/>
      <c r="L79" s="13"/>
      <c r="M79" s="10"/>
      <c r="N79" s="10"/>
      <c r="O79" s="10"/>
      <c r="P79" s="10"/>
      <c r="Q79" s="10"/>
      <c r="R79" s="10"/>
      <c r="S79" s="10"/>
      <c r="T79" s="10"/>
      <c r="U79" s="10"/>
      <c r="V79" s="10"/>
      <c r="W79" s="10"/>
      <c r="X79" s="10"/>
      <c r="Y79" s="10"/>
      <c r="Z79" s="10"/>
      <c r="AA79" s="8"/>
    </row>
    <row r="80" spans="2:27" ht="17.25" customHeight="1" x14ac:dyDescent="0.15">
      <c r="B80" s="50"/>
      <c r="C80" s="22"/>
      <c r="D80" s="39"/>
      <c r="E80" s="47"/>
      <c r="F80" s="48"/>
      <c r="G80" s="2"/>
      <c r="H80" s="26"/>
      <c r="I80" s="12"/>
      <c r="J80" s="12"/>
      <c r="K80" s="2"/>
      <c r="L80" s="13"/>
      <c r="M80" s="10"/>
      <c r="N80" s="10"/>
      <c r="O80" s="10"/>
      <c r="P80" s="10"/>
      <c r="Q80" s="10"/>
      <c r="R80" s="10"/>
      <c r="S80" s="10"/>
      <c r="T80" s="10"/>
      <c r="U80" s="10"/>
      <c r="V80" s="10"/>
      <c r="W80" s="10"/>
      <c r="X80" s="10"/>
      <c r="Y80" s="10"/>
      <c r="Z80" s="10"/>
      <c r="AA80" s="8"/>
    </row>
    <row r="81" spans="2:27" ht="17.25" customHeight="1" x14ac:dyDescent="0.15">
      <c r="B81" s="50"/>
      <c r="C81" s="22"/>
      <c r="D81" s="39"/>
      <c r="E81" s="47"/>
      <c r="F81" s="48"/>
      <c r="G81" s="2"/>
      <c r="H81" s="26"/>
      <c r="I81" s="12"/>
      <c r="J81" s="12"/>
      <c r="K81" s="2"/>
      <c r="L81" s="13"/>
      <c r="M81" s="10"/>
      <c r="N81" s="10"/>
      <c r="O81" s="10"/>
      <c r="P81" s="10"/>
      <c r="Q81" s="10"/>
      <c r="R81" s="10"/>
      <c r="S81" s="10"/>
      <c r="T81" s="10"/>
      <c r="U81" s="10"/>
      <c r="V81" s="10"/>
      <c r="W81" s="10"/>
      <c r="X81" s="10"/>
      <c r="Y81" s="10"/>
      <c r="Z81" s="10"/>
      <c r="AA81" s="8"/>
    </row>
    <row r="82" spans="2:27" ht="17.25" customHeight="1" x14ac:dyDescent="0.15">
      <c r="B82" s="50"/>
      <c r="C82" s="22"/>
      <c r="D82" s="39"/>
      <c r="E82" s="47"/>
      <c r="F82" s="48"/>
      <c r="G82" s="2"/>
      <c r="H82" s="26"/>
      <c r="I82" s="12"/>
      <c r="J82" s="12"/>
      <c r="K82" s="2"/>
      <c r="L82" s="13"/>
      <c r="M82" s="10"/>
      <c r="N82" s="10"/>
      <c r="O82" s="10"/>
      <c r="P82" s="10"/>
      <c r="Q82" s="10"/>
      <c r="R82" s="10"/>
      <c r="S82" s="10"/>
      <c r="T82" s="10"/>
      <c r="U82" s="10"/>
      <c r="V82" s="10"/>
      <c r="W82" s="10"/>
      <c r="X82" s="10"/>
      <c r="Y82" s="10"/>
      <c r="Z82" s="10"/>
      <c r="AA82" s="8"/>
    </row>
    <row r="83" spans="2:27" ht="17.25" customHeight="1" x14ac:dyDescent="0.15">
      <c r="B83" s="50"/>
      <c r="C83" s="22"/>
      <c r="D83" s="39"/>
      <c r="E83" s="49"/>
      <c r="F83" s="29"/>
      <c r="G83" s="6"/>
      <c r="H83" s="30"/>
      <c r="I83" s="42"/>
      <c r="J83" s="43"/>
      <c r="K83" s="6"/>
      <c r="L83" s="40"/>
      <c r="M83" s="10"/>
      <c r="N83" s="10"/>
      <c r="O83" s="10"/>
      <c r="P83" s="10"/>
      <c r="Q83" s="10"/>
      <c r="R83" s="10"/>
      <c r="S83" s="10"/>
      <c r="T83" s="10"/>
      <c r="U83" s="10"/>
      <c r="V83" s="10"/>
      <c r="W83" s="10"/>
      <c r="X83" s="10"/>
      <c r="Y83" s="10"/>
      <c r="Z83" s="10"/>
      <c r="AA83" s="8"/>
    </row>
    <row r="84" spans="2:27" ht="17.25" customHeight="1" x14ac:dyDescent="0.15">
      <c r="B84" s="50"/>
      <c r="C84" s="22"/>
      <c r="D84" s="39"/>
      <c r="E84" s="49"/>
      <c r="F84" s="29"/>
      <c r="G84" s="6"/>
      <c r="H84" s="30"/>
      <c r="I84" s="42"/>
      <c r="J84" s="43"/>
      <c r="K84" s="6"/>
      <c r="L84" s="40"/>
      <c r="M84" s="10"/>
      <c r="N84" s="10"/>
      <c r="O84" s="10"/>
      <c r="P84" s="10"/>
      <c r="Q84" s="10"/>
      <c r="R84" s="10"/>
      <c r="S84" s="10"/>
      <c r="T84" s="10"/>
      <c r="U84" s="10"/>
      <c r="V84" s="10"/>
      <c r="W84" s="10"/>
      <c r="X84" s="10"/>
      <c r="Y84" s="10"/>
      <c r="Z84" s="10"/>
      <c r="AA84" s="8"/>
    </row>
    <row r="85" spans="2:27" ht="17.25" customHeight="1" x14ac:dyDescent="0.15">
      <c r="B85" s="50"/>
      <c r="C85" s="22"/>
      <c r="D85" s="39"/>
      <c r="E85" s="49"/>
      <c r="F85" s="29"/>
      <c r="G85" s="6"/>
      <c r="H85" s="30"/>
      <c r="I85" s="42"/>
      <c r="J85" s="43"/>
      <c r="K85" s="6"/>
      <c r="L85" s="40"/>
      <c r="M85" s="10"/>
      <c r="N85" s="10"/>
      <c r="O85" s="10"/>
      <c r="P85" s="10"/>
      <c r="Q85" s="10"/>
      <c r="R85" s="10"/>
      <c r="S85" s="10"/>
      <c r="T85" s="10"/>
      <c r="U85" s="10"/>
      <c r="V85" s="10"/>
      <c r="W85" s="10"/>
      <c r="X85" s="10"/>
      <c r="Y85" s="10"/>
      <c r="Z85" s="10"/>
      <c r="AA85" s="8"/>
    </row>
    <row r="86" spans="2:27" ht="17.25" customHeight="1" x14ac:dyDescent="0.15">
      <c r="B86" s="50"/>
      <c r="C86" s="22"/>
      <c r="D86" s="39"/>
      <c r="E86" s="49"/>
      <c r="F86" s="6"/>
      <c r="G86" s="6"/>
      <c r="H86" s="26"/>
      <c r="I86" s="45"/>
      <c r="J86" s="45"/>
      <c r="K86" s="6"/>
      <c r="L86" s="46"/>
      <c r="M86" s="10"/>
      <c r="N86" s="10"/>
      <c r="O86" s="10"/>
      <c r="P86" s="10"/>
      <c r="Q86" s="10"/>
      <c r="R86" s="10"/>
      <c r="S86" s="10"/>
      <c r="T86" s="10"/>
      <c r="U86" s="10"/>
      <c r="V86" s="10"/>
      <c r="W86" s="10"/>
      <c r="X86" s="10"/>
      <c r="Y86" s="10"/>
      <c r="Z86" s="10"/>
      <c r="AA86" s="8"/>
    </row>
    <row r="87" spans="2:27" ht="17.25" customHeight="1" x14ac:dyDescent="0.15">
      <c r="C87" s="4"/>
      <c r="E87" s="15"/>
      <c r="G87" s="5"/>
      <c r="H87" s="17"/>
      <c r="I87" s="18"/>
      <c r="J87" s="18"/>
      <c r="K87" s="15"/>
      <c r="L87" s="19"/>
    </row>
    <row r="88" spans="2:27" ht="17.25" customHeight="1" x14ac:dyDescent="0.15">
      <c r="C88" s="4"/>
      <c r="E88" s="21"/>
      <c r="G88" s="5"/>
      <c r="H88" s="11"/>
      <c r="I88" s="14"/>
      <c r="J88" s="14"/>
      <c r="K88" s="15"/>
      <c r="L88" s="16"/>
    </row>
    <row r="89" spans="2:27" ht="17.25" customHeight="1" x14ac:dyDescent="0.15">
      <c r="C89" s="4"/>
      <c r="H89" s="1"/>
      <c r="I89" s="1"/>
      <c r="J89" s="1"/>
      <c r="K89" s="1"/>
      <c r="L89" s="1"/>
    </row>
    <row r="90" spans="2:27" ht="17.25" customHeight="1" x14ac:dyDescent="0.15">
      <c r="H90" s="1"/>
      <c r="I90" s="1"/>
      <c r="J90" s="1"/>
      <c r="K90" s="1"/>
      <c r="L90" s="1"/>
    </row>
    <row r="91" spans="2:27" ht="17.25" customHeight="1" x14ac:dyDescent="0.15">
      <c r="H91" s="1"/>
      <c r="I91" s="1"/>
      <c r="J91" s="1"/>
      <c r="K91" s="1"/>
      <c r="L91" s="1"/>
    </row>
    <row r="92" spans="2:27" ht="17.25" customHeight="1" x14ac:dyDescent="0.15">
      <c r="H92" s="7"/>
      <c r="I92" s="1"/>
      <c r="J92" s="1"/>
      <c r="K92" s="1"/>
      <c r="L92" s="1"/>
    </row>
    <row r="93" spans="2:27" ht="17.25" customHeight="1" x14ac:dyDescent="0.15">
      <c r="H93" s="1"/>
      <c r="I93" s="1"/>
      <c r="J93" s="1"/>
      <c r="K93" s="1"/>
      <c r="L93" s="1"/>
    </row>
    <row r="94" spans="2:27" ht="17.25" customHeight="1" x14ac:dyDescent="0.15">
      <c r="H94" s="1"/>
      <c r="I94" s="1"/>
      <c r="J94" s="1"/>
      <c r="K94" s="1"/>
      <c r="L94" s="1"/>
    </row>
    <row r="95" spans="2:27" ht="17.25" customHeight="1" x14ac:dyDescent="0.15">
      <c r="H95" s="1"/>
      <c r="I95" s="1"/>
      <c r="J95" s="1"/>
      <c r="K95" s="1"/>
      <c r="L95" s="1"/>
    </row>
    <row r="96" spans="2:27"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sheetData>
  <mergeCells count="171">
    <mergeCell ref="J25:M25"/>
    <mergeCell ref="N25:O25"/>
    <mergeCell ref="V25:Y25"/>
    <mergeCell ref="Z25:AA25"/>
    <mergeCell ref="AM25:AN25"/>
    <mergeCell ref="AO25:AR25"/>
    <mergeCell ref="AS25:AT25"/>
    <mergeCell ref="AY37:AZ37"/>
    <mergeCell ref="BA37:BD37"/>
    <mergeCell ref="J37:M37"/>
    <mergeCell ref="N37:O37"/>
    <mergeCell ref="T37:U37"/>
    <mergeCell ref="V37:Y37"/>
    <mergeCell ref="Z37:AA37"/>
    <mergeCell ref="AM37:AN37"/>
    <mergeCell ref="AO37:AR37"/>
    <mergeCell ref="AS37:AT37"/>
    <mergeCell ref="AM44:AQ44"/>
    <mergeCell ref="AT44:AX44"/>
    <mergeCell ref="BA43:BC43"/>
    <mergeCell ref="BA44:BC44"/>
    <mergeCell ref="BE43:BG44"/>
    <mergeCell ref="D26:G26"/>
    <mergeCell ref="L26:M26"/>
    <mergeCell ref="O26:Q26"/>
    <mergeCell ref="R26:U26"/>
    <mergeCell ref="Z26:AA26"/>
    <mergeCell ref="AC26:AE26"/>
    <mergeCell ref="AI26:AL26"/>
    <mergeCell ref="AQ26:AR26"/>
    <mergeCell ref="AT26:AV26"/>
    <mergeCell ref="Z38:AA38"/>
    <mergeCell ref="AC38:AE38"/>
    <mergeCell ref="AF42:AJ42"/>
    <mergeCell ref="AQ38:AR38"/>
    <mergeCell ref="AT38:AV38"/>
    <mergeCell ref="AW38:AZ38"/>
    <mergeCell ref="BE38:BF38"/>
    <mergeCell ref="BE37:BF37"/>
    <mergeCell ref="H37:I37"/>
    <mergeCell ref="AF43:AJ43"/>
    <mergeCell ref="AM43:AQ43"/>
    <mergeCell ref="AT43:AX43"/>
    <mergeCell ref="AM40:AQ40"/>
    <mergeCell ref="AT40:AX40"/>
    <mergeCell ref="AF41:AJ41"/>
    <mergeCell ref="AM41:AQ41"/>
    <mergeCell ref="AT41:AX41"/>
    <mergeCell ref="BN4:BR6"/>
    <mergeCell ref="BK14:BM14"/>
    <mergeCell ref="BN28:BR30"/>
    <mergeCell ref="BN36:BR36"/>
    <mergeCell ref="BA41:BE41"/>
    <mergeCell ref="BA40:BE40"/>
    <mergeCell ref="BH14:BJ14"/>
    <mergeCell ref="BH38:BJ38"/>
    <mergeCell ref="AM13:AN13"/>
    <mergeCell ref="AO13:AR13"/>
    <mergeCell ref="AI14:AL14"/>
    <mergeCell ref="AQ14:AR14"/>
    <mergeCell ref="AT14:AV14"/>
    <mergeCell ref="AW14:AZ14"/>
    <mergeCell ref="BE14:BF14"/>
    <mergeCell ref="B5:C6"/>
    <mergeCell ref="AW3:AZ3"/>
    <mergeCell ref="V2:AO2"/>
    <mergeCell ref="B3:C3"/>
    <mergeCell ref="AN3:AO3"/>
    <mergeCell ref="AL3:AM3"/>
    <mergeCell ref="AE3:AK3"/>
    <mergeCell ref="AC3:AD3"/>
    <mergeCell ref="Y3:AB3"/>
    <mergeCell ref="V3:X3"/>
    <mergeCell ref="D3:U3"/>
    <mergeCell ref="AP3:AV3"/>
    <mergeCell ref="BA3:BH3"/>
    <mergeCell ref="B4:C4"/>
    <mergeCell ref="BN12:BR12"/>
    <mergeCell ref="B13:C14"/>
    <mergeCell ref="AF14:AH14"/>
    <mergeCell ref="AI13:AL13"/>
    <mergeCell ref="B7:C7"/>
    <mergeCell ref="BN7:BR7"/>
    <mergeCell ref="B8:C8"/>
    <mergeCell ref="B9:C9"/>
    <mergeCell ref="B10:C10"/>
    <mergeCell ref="B11:C11"/>
    <mergeCell ref="BN11:BR11"/>
    <mergeCell ref="AB13:AE13"/>
    <mergeCell ref="AF13:AH13"/>
    <mergeCell ref="D13:G13"/>
    <mergeCell ref="P13:S13"/>
    <mergeCell ref="AU13:AX13"/>
    <mergeCell ref="BG13:BJ13"/>
    <mergeCell ref="BK13:BM13"/>
    <mergeCell ref="AS13:AT13"/>
    <mergeCell ref="AY13:AZ13"/>
    <mergeCell ref="BA13:BD13"/>
    <mergeCell ref="BE13:BF13"/>
    <mergeCell ref="B12:C12"/>
    <mergeCell ref="BN20:BR20"/>
    <mergeCell ref="B21:C21"/>
    <mergeCell ref="BN21:BR21"/>
    <mergeCell ref="B22:C22"/>
    <mergeCell ref="B23:C23"/>
    <mergeCell ref="BN23:BR23"/>
    <mergeCell ref="B16:C18"/>
    <mergeCell ref="BN16:BR18"/>
    <mergeCell ref="B19:C19"/>
    <mergeCell ref="BN19:BR19"/>
    <mergeCell ref="B20:C20"/>
    <mergeCell ref="D14:G14"/>
    <mergeCell ref="L14:M14"/>
    <mergeCell ref="R14:U14"/>
    <mergeCell ref="H13:I13"/>
    <mergeCell ref="J13:M13"/>
    <mergeCell ref="N13:O13"/>
    <mergeCell ref="T13:U13"/>
    <mergeCell ref="V13:Y13"/>
    <mergeCell ref="Z13:AA13"/>
    <mergeCell ref="Z14:AA14"/>
    <mergeCell ref="AC14:AE14"/>
    <mergeCell ref="O14:Q14"/>
    <mergeCell ref="B31:C31"/>
    <mergeCell ref="BN31:BR31"/>
    <mergeCell ref="B24:C24"/>
    <mergeCell ref="BN24:BR24"/>
    <mergeCell ref="B25:C26"/>
    <mergeCell ref="D25:G25"/>
    <mergeCell ref="P25:S25"/>
    <mergeCell ref="AB25:AE25"/>
    <mergeCell ref="AF25:AH25"/>
    <mergeCell ref="AF26:AH26"/>
    <mergeCell ref="AI25:AL25"/>
    <mergeCell ref="AU25:AX25"/>
    <mergeCell ref="BG25:BJ25"/>
    <mergeCell ref="BK25:BM25"/>
    <mergeCell ref="BK26:BM26"/>
    <mergeCell ref="AW26:AZ26"/>
    <mergeCell ref="BE26:BF26"/>
    <mergeCell ref="BH26:BJ26"/>
    <mergeCell ref="AY25:AZ25"/>
    <mergeCell ref="BA25:BD25"/>
    <mergeCell ref="BE25:BF25"/>
    <mergeCell ref="B28:C30"/>
    <mergeCell ref="T25:U25"/>
    <mergeCell ref="H25:I25"/>
    <mergeCell ref="B37:C38"/>
    <mergeCell ref="B32:C32"/>
    <mergeCell ref="BN32:BR32"/>
    <mergeCell ref="B33:C33"/>
    <mergeCell ref="BN33:BR33"/>
    <mergeCell ref="B34:C34"/>
    <mergeCell ref="B35:C35"/>
    <mergeCell ref="BN35:BR35"/>
    <mergeCell ref="D37:G37"/>
    <mergeCell ref="P37:S37"/>
    <mergeCell ref="AB37:AE37"/>
    <mergeCell ref="AF37:AH37"/>
    <mergeCell ref="AI37:AL37"/>
    <mergeCell ref="AU37:AX37"/>
    <mergeCell ref="D38:G38"/>
    <mergeCell ref="BG37:BJ37"/>
    <mergeCell ref="BK37:BM37"/>
    <mergeCell ref="AF38:AH38"/>
    <mergeCell ref="BK38:BM38"/>
    <mergeCell ref="L38:M38"/>
    <mergeCell ref="O38:Q38"/>
    <mergeCell ref="R38:U38"/>
    <mergeCell ref="AI38:AL38"/>
    <mergeCell ref="B36:C36"/>
  </mergeCells>
  <phoneticPr fontId="2"/>
  <conditionalFormatting sqref="D13:D14 D5:BM10">
    <cfRule type="expression" dxfId="100" priority="100">
      <formula>COUNTIF(INDIRECT("祝日一覧[日付]"),D$5)=1</formula>
    </cfRule>
    <cfRule type="expression" dxfId="99" priority="106">
      <formula>D$6="日"</formula>
    </cfRule>
    <cfRule type="expression" dxfId="98" priority="107">
      <formula>D$6="土"</formula>
    </cfRule>
  </conditionalFormatting>
  <conditionalFormatting sqref="D17:BM22">
    <cfRule type="expression" dxfId="97" priority="99">
      <formula>COUNTIF(INDIRECT("祝日一覧[日付]"),D$17)=1</formula>
    </cfRule>
    <cfRule type="expression" dxfId="96" priority="104">
      <formula>COUNTIF(INDIRECT("祝日[日付]"),D$17)=1</formula>
    </cfRule>
    <cfRule type="expression" dxfId="95" priority="105">
      <formula>D$18="日"</formula>
    </cfRule>
    <cfRule type="expression" dxfId="94" priority="108">
      <formula>D$18="土"</formula>
    </cfRule>
  </conditionalFormatting>
  <conditionalFormatting sqref="D29:BM34">
    <cfRule type="expression" dxfId="93" priority="102">
      <formula>COUNTIF(INDIRECT("祝日一覧[日付]"),D$29)=1</formula>
    </cfRule>
    <cfRule type="expression" dxfId="92" priority="103">
      <formula>D$30="日"</formula>
    </cfRule>
    <cfRule type="expression" dxfId="91" priority="109">
      <formula>D$30="土"</formula>
    </cfRule>
  </conditionalFormatting>
  <conditionalFormatting sqref="D13:D14 D5:BM10">
    <cfRule type="expression" priority="101">
      <formula>COUNTIF(#REF!,D$5)=1</formula>
    </cfRule>
  </conditionalFormatting>
  <conditionalFormatting sqref="AX23:BK23 BL17:BM24 BJ17:BM17 AF23:AT23 AF24:BK24 AF17:BK22 BI18:BM18 D17:AE24">
    <cfRule type="expression" dxfId="90" priority="98">
      <formula>D$17&gt;$AP$3</formula>
    </cfRule>
  </conditionalFormatting>
  <conditionalFormatting sqref="D29:BM36">
    <cfRule type="expression" dxfId="89" priority="97">
      <formula>D$29&gt;$AP$3</formula>
    </cfRule>
  </conditionalFormatting>
  <conditionalFormatting sqref="AI5:BM12">
    <cfRule type="expression" dxfId="88" priority="70">
      <formula>AI$5&gt;$AP$3</formula>
    </cfRule>
  </conditionalFormatting>
  <conditionalFormatting sqref="D5:AF12">
    <cfRule type="expression" dxfId="87" priority="69">
      <formula>D$5&lt;$AE$3</formula>
    </cfRule>
  </conditionalFormatting>
  <conditionalFormatting sqref="AF5:AH12">
    <cfRule type="expression" dxfId="86" priority="67">
      <formula>AF$5&gt;$AP$3</formula>
    </cfRule>
  </conditionalFormatting>
  <conditionalFormatting sqref="AI13:AI14">
    <cfRule type="expression" dxfId="85" priority="23">
      <formula>COUNTIF(INDIRECT("祝日一覧[日付]"),AI$5)=1</formula>
    </cfRule>
    <cfRule type="expression" dxfId="84" priority="25">
      <formula>AI$6="日"</formula>
    </cfRule>
    <cfRule type="expression" dxfId="83" priority="26">
      <formula>AI$6="土"</formula>
    </cfRule>
  </conditionalFormatting>
  <conditionalFormatting sqref="AI13:AI14">
    <cfRule type="expression" priority="24">
      <formula>COUNTIF(#REF!,AI$5)=1</formula>
    </cfRule>
  </conditionalFormatting>
  <conditionalFormatting sqref="D25:D26">
    <cfRule type="expression" dxfId="82" priority="19">
      <formula>COUNTIF(INDIRECT("祝日一覧[日付]"),D$5)=1</formula>
    </cfRule>
    <cfRule type="expression" dxfId="81" priority="21">
      <formula>D$6="日"</formula>
    </cfRule>
    <cfRule type="expression" dxfId="80" priority="22">
      <formula>D$6="土"</formula>
    </cfRule>
  </conditionalFormatting>
  <conditionalFormatting sqref="D25:D26">
    <cfRule type="expression" priority="20">
      <formula>COUNTIF(#REF!,D$5)=1</formula>
    </cfRule>
  </conditionalFormatting>
  <conditionalFormatting sqref="AI25:AI26">
    <cfRule type="expression" dxfId="79" priority="15">
      <formula>COUNTIF(INDIRECT("祝日一覧[日付]"),AI$5)=1</formula>
    </cfRule>
    <cfRule type="expression" dxfId="78" priority="17">
      <formula>AI$6="日"</formula>
    </cfRule>
    <cfRule type="expression" dxfId="77" priority="18">
      <formula>AI$6="土"</formula>
    </cfRule>
  </conditionalFormatting>
  <conditionalFormatting sqref="AI25:AI26">
    <cfRule type="expression" priority="16">
      <formula>COUNTIF(#REF!,AI$5)=1</formula>
    </cfRule>
  </conditionalFormatting>
  <conditionalFormatting sqref="D37:D38">
    <cfRule type="expression" dxfId="76" priority="11">
      <formula>COUNTIF(INDIRECT("祝日一覧[日付]"),D$5)=1</formula>
    </cfRule>
    <cfRule type="expression" dxfId="75" priority="13">
      <formula>D$6="日"</formula>
    </cfRule>
    <cfRule type="expression" dxfId="74" priority="14">
      <formula>D$6="土"</formula>
    </cfRule>
  </conditionalFormatting>
  <conditionalFormatting sqref="D37:D38">
    <cfRule type="expression" priority="12">
      <formula>COUNTIF(#REF!,D$5)=1</formula>
    </cfRule>
  </conditionalFormatting>
  <conditionalFormatting sqref="AI37:AI38">
    <cfRule type="expression" dxfId="73" priority="7">
      <formula>COUNTIF(INDIRECT("祝日一覧[日付]"),AI$5)=1</formula>
    </cfRule>
    <cfRule type="expression" dxfId="72" priority="9">
      <formula>AI$6="日"</formula>
    </cfRule>
    <cfRule type="expression" dxfId="71" priority="10">
      <formula>AI$6="土"</formula>
    </cfRule>
  </conditionalFormatting>
  <conditionalFormatting sqref="AI37:AI38">
    <cfRule type="expression" priority="8">
      <formula>COUNTIF(#REF!,AI$5)=1</formula>
    </cfRule>
  </conditionalFormatting>
  <dataValidations count="3">
    <dataValidation type="list" allowBlank="1" showInputMessage="1" showErrorMessage="1" sqref="D36:BM36 D24:BM24 D12:BM12">
      <formula1>$D$44:$D$48</formula1>
    </dataValidation>
    <dataValidation type="list" allowBlank="1" showInputMessage="1" showErrorMessage="1" sqref="D11:BM11 D23:BM23 D35:BM35">
      <formula1>$C$43:$D$43</formula1>
    </dataValidation>
    <dataValidation type="list" allowBlank="1" showInputMessage="1" showErrorMessage="1" sqref="D32:BM34 D20:BM22 D8:BM10">
      <formula1>$D$42:$D$44</formula1>
    </dataValidation>
  </dataValidations>
  <printOptions horizontalCentered="1" verticalCentered="1"/>
  <pageMargins left="0.39370078740157483" right="0.23" top="0.26" bottom="0.2" header="0.22" footer="0.17"/>
  <pageSetup paperSize="9" scale="7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S108"/>
  <sheetViews>
    <sheetView view="pageBreakPreview" zoomScale="90" zoomScaleNormal="100" zoomScaleSheetLayoutView="90" workbookViewId="0">
      <selection activeCell="BS23" sqref="BS23"/>
    </sheetView>
  </sheetViews>
  <sheetFormatPr defaultRowHeight="10.5" x14ac:dyDescent="0.15"/>
  <cols>
    <col min="1" max="1" width="0.75" style="5" customWidth="1"/>
    <col min="2" max="2" width="3.5" style="5" customWidth="1"/>
    <col min="3" max="3" width="20.375" style="5" customWidth="1"/>
    <col min="4" max="6" width="2.25" style="5" customWidth="1"/>
    <col min="7" max="7" width="2.25" style="3" customWidth="1"/>
    <col min="8" max="65" width="2.25" style="5" customWidth="1"/>
    <col min="66" max="70" width="1.5" style="5" customWidth="1"/>
    <col min="71" max="71" width="10.75" style="5" customWidth="1"/>
    <col min="72" max="111" width="2.125" style="5" customWidth="1"/>
    <col min="112" max="16384" width="9" style="5"/>
  </cols>
  <sheetData>
    <row r="1" spans="2:70" ht="3" customHeight="1" x14ac:dyDescent="0.15"/>
    <row r="2" spans="2:70" ht="30.75" customHeight="1" thickBot="1" x14ac:dyDescent="0.2">
      <c r="B2" s="20"/>
      <c r="C2" s="64"/>
      <c r="D2" s="20"/>
      <c r="E2" s="20"/>
      <c r="F2" s="20"/>
      <c r="G2" s="20"/>
      <c r="H2" s="20"/>
      <c r="I2" s="20"/>
      <c r="J2" s="20"/>
      <c r="K2" s="20"/>
      <c r="L2" s="20"/>
      <c r="M2" s="20"/>
      <c r="N2" s="20"/>
      <c r="O2" s="20"/>
      <c r="P2" s="20"/>
      <c r="Q2" s="20"/>
      <c r="R2" s="20"/>
      <c r="S2" s="20"/>
      <c r="T2" s="20"/>
      <c r="U2" s="20"/>
      <c r="V2" s="408" t="s">
        <v>23</v>
      </c>
      <c r="W2" s="408"/>
      <c r="X2" s="408"/>
      <c r="Y2" s="408"/>
      <c r="Z2" s="408"/>
      <c r="AA2" s="408"/>
      <c r="AB2" s="408"/>
      <c r="AC2" s="408"/>
      <c r="AD2" s="408"/>
      <c r="AE2" s="408"/>
      <c r="AF2" s="408"/>
      <c r="AG2" s="408"/>
      <c r="AH2" s="408"/>
      <c r="AI2" s="408"/>
      <c r="AJ2" s="408"/>
      <c r="AK2" s="408"/>
      <c r="AL2" s="408"/>
      <c r="AM2" s="408"/>
      <c r="AN2" s="408"/>
      <c r="AO2" s="408"/>
      <c r="AP2" s="70"/>
      <c r="AQ2" s="70"/>
      <c r="AR2" s="70"/>
      <c r="BF2" s="66"/>
      <c r="BG2" s="66"/>
      <c r="BH2" s="66"/>
      <c r="BI2" s="66"/>
      <c r="BJ2" s="66"/>
      <c r="BK2" s="66"/>
      <c r="BL2" s="66"/>
      <c r="BM2" s="66"/>
      <c r="BN2" s="66"/>
      <c r="BO2" s="66"/>
      <c r="BP2" s="66"/>
      <c r="BQ2" s="66"/>
      <c r="BR2" s="67" t="s">
        <v>4</v>
      </c>
    </row>
    <row r="3" spans="2:70" ht="19.5" customHeight="1" thickBot="1" x14ac:dyDescent="0.2">
      <c r="B3" s="409" t="s">
        <v>6</v>
      </c>
      <c r="C3" s="410"/>
      <c r="D3" s="418"/>
      <c r="E3" s="417"/>
      <c r="F3" s="417"/>
      <c r="G3" s="417"/>
      <c r="H3" s="417"/>
      <c r="I3" s="417"/>
      <c r="J3" s="417"/>
      <c r="K3" s="417"/>
      <c r="L3" s="417"/>
      <c r="M3" s="417"/>
      <c r="N3" s="417"/>
      <c r="O3" s="417"/>
      <c r="P3" s="417"/>
      <c r="Q3" s="417"/>
      <c r="R3" s="417"/>
      <c r="S3" s="417"/>
      <c r="T3" s="417"/>
      <c r="U3" s="417"/>
      <c r="V3" s="420" t="s">
        <v>54</v>
      </c>
      <c r="W3" s="420"/>
      <c r="X3" s="421"/>
      <c r="Y3" s="418" t="s">
        <v>7</v>
      </c>
      <c r="Z3" s="417"/>
      <c r="AA3" s="417"/>
      <c r="AB3" s="419"/>
      <c r="AC3" s="417" t="s">
        <v>8</v>
      </c>
      <c r="AD3" s="417"/>
      <c r="AE3" s="414"/>
      <c r="AF3" s="415"/>
      <c r="AG3" s="415"/>
      <c r="AH3" s="415"/>
      <c r="AI3" s="415"/>
      <c r="AJ3" s="415"/>
      <c r="AK3" s="416"/>
      <c r="AL3" s="413" t="s">
        <v>9</v>
      </c>
      <c r="AM3" s="413"/>
      <c r="AN3" s="411" t="s">
        <v>53</v>
      </c>
      <c r="AO3" s="412"/>
      <c r="AP3" s="406"/>
      <c r="AQ3" s="406"/>
      <c r="AR3" s="406"/>
      <c r="AS3" s="406"/>
      <c r="AT3" s="406"/>
      <c r="AU3" s="406"/>
      <c r="AV3" s="406"/>
      <c r="AW3" s="405" t="s">
        <v>61</v>
      </c>
      <c r="AX3" s="406"/>
      <c r="AY3" s="406"/>
      <c r="AZ3" s="407"/>
      <c r="BA3" s="397"/>
      <c r="BB3" s="397"/>
      <c r="BC3" s="397"/>
      <c r="BD3" s="397"/>
      <c r="BE3" s="397"/>
      <c r="BF3" s="397"/>
      <c r="BG3" s="397"/>
      <c r="BH3" s="398"/>
      <c r="BI3" s="200"/>
      <c r="BJ3" s="200"/>
      <c r="BK3" s="200"/>
      <c r="BL3" s="200"/>
      <c r="BM3" s="200"/>
    </row>
    <row r="4" spans="2:70" ht="17.25" customHeight="1" x14ac:dyDescent="0.15">
      <c r="B4" s="364"/>
      <c r="C4" s="365"/>
      <c r="D4" s="215">
        <f>MONTH(AE3)</f>
        <v>1</v>
      </c>
      <c r="E4" s="154" t="s">
        <v>57</v>
      </c>
      <c r="F4" s="272"/>
      <c r="G4" s="272"/>
      <c r="H4" s="272"/>
      <c r="I4" s="272"/>
      <c r="J4" s="272"/>
      <c r="K4" s="272"/>
      <c r="L4" s="272"/>
      <c r="M4" s="272"/>
      <c r="N4" s="272"/>
      <c r="O4" s="272"/>
      <c r="P4" s="272"/>
      <c r="Q4" s="272"/>
      <c r="R4" s="272"/>
      <c r="S4" s="277"/>
      <c r="T4" s="69"/>
      <c r="U4" s="69"/>
      <c r="V4" s="69"/>
      <c r="W4" s="69"/>
      <c r="X4" s="69"/>
      <c r="Y4" s="69"/>
      <c r="Z4" s="69"/>
      <c r="AA4" s="69"/>
      <c r="AB4" s="69"/>
      <c r="AC4" s="69"/>
      <c r="AD4" s="69"/>
      <c r="AE4" s="69"/>
      <c r="AF4" s="272"/>
      <c r="AG4" s="154"/>
      <c r="AH4" s="133"/>
      <c r="AI4" s="216">
        <f>MONTH(EDATE(AE3,1))</f>
        <v>1</v>
      </c>
      <c r="AJ4" s="217" t="s">
        <v>65</v>
      </c>
      <c r="AK4" s="212"/>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381"/>
      <c r="BO4" s="382"/>
      <c r="BP4" s="382"/>
      <c r="BQ4" s="382"/>
      <c r="BR4" s="383"/>
    </row>
    <row r="5" spans="2:70" ht="15" customHeight="1" x14ac:dyDescent="0.15">
      <c r="B5" s="366"/>
      <c r="C5" s="367"/>
      <c r="D5" s="148">
        <f>DATE(YEAR(AE3),MONTH(AE3),1)</f>
        <v>1</v>
      </c>
      <c r="E5" s="115">
        <f>DATE(YEAR(D5),MONTH(D5),DAY(D5)+1)</f>
        <v>2</v>
      </c>
      <c r="F5" s="115">
        <f t="shared" ref="F5:BL5" si="0">DATE(YEAR(E5),MONTH(E5),DAY(E5)+1)</f>
        <v>3</v>
      </c>
      <c r="G5" s="115">
        <f t="shared" si="0"/>
        <v>4</v>
      </c>
      <c r="H5" s="115">
        <f t="shared" si="0"/>
        <v>5</v>
      </c>
      <c r="I5" s="115">
        <f t="shared" si="0"/>
        <v>6</v>
      </c>
      <c r="J5" s="115">
        <f t="shared" si="0"/>
        <v>7</v>
      </c>
      <c r="K5" s="115">
        <f t="shared" si="0"/>
        <v>8</v>
      </c>
      <c r="L5" s="115">
        <f t="shared" si="0"/>
        <v>9</v>
      </c>
      <c r="M5" s="115">
        <f t="shared" si="0"/>
        <v>10</v>
      </c>
      <c r="N5" s="115">
        <f t="shared" si="0"/>
        <v>11</v>
      </c>
      <c r="O5" s="115">
        <f t="shared" si="0"/>
        <v>12</v>
      </c>
      <c r="P5" s="115">
        <f t="shared" si="0"/>
        <v>13</v>
      </c>
      <c r="Q5" s="115">
        <f t="shared" si="0"/>
        <v>14</v>
      </c>
      <c r="R5" s="115">
        <f t="shared" si="0"/>
        <v>15</v>
      </c>
      <c r="S5" s="115">
        <f t="shared" si="0"/>
        <v>16</v>
      </c>
      <c r="T5" s="115">
        <f t="shared" si="0"/>
        <v>17</v>
      </c>
      <c r="U5" s="115">
        <f t="shared" si="0"/>
        <v>18</v>
      </c>
      <c r="V5" s="115">
        <f t="shared" si="0"/>
        <v>19</v>
      </c>
      <c r="W5" s="115">
        <f t="shared" si="0"/>
        <v>20</v>
      </c>
      <c r="X5" s="115">
        <f t="shared" si="0"/>
        <v>21</v>
      </c>
      <c r="Y5" s="115">
        <f t="shared" si="0"/>
        <v>22</v>
      </c>
      <c r="Z5" s="115">
        <f t="shared" si="0"/>
        <v>23</v>
      </c>
      <c r="AA5" s="115">
        <f t="shared" si="0"/>
        <v>24</v>
      </c>
      <c r="AB5" s="115">
        <f t="shared" si="0"/>
        <v>25</v>
      </c>
      <c r="AC5" s="115">
        <f t="shared" si="0"/>
        <v>26</v>
      </c>
      <c r="AD5" s="115">
        <f t="shared" si="0"/>
        <v>27</v>
      </c>
      <c r="AE5" s="115">
        <f t="shared" si="0"/>
        <v>28</v>
      </c>
      <c r="AF5" s="201">
        <f t="shared" si="0"/>
        <v>29</v>
      </c>
      <c r="AG5" s="115">
        <f t="shared" si="0"/>
        <v>30</v>
      </c>
      <c r="AH5" s="134">
        <f>IF(AG5="","",IF(DAY(AG5+1)=1,"",AG5+1))</f>
        <v>31</v>
      </c>
      <c r="AI5" s="201">
        <f>DATE(YEAR(AE3),MONTH(AE3)+1,1)</f>
        <v>32</v>
      </c>
      <c r="AJ5" s="115">
        <f t="shared" si="0"/>
        <v>33</v>
      </c>
      <c r="AK5" s="115">
        <f t="shared" si="0"/>
        <v>34</v>
      </c>
      <c r="AL5" s="115">
        <f t="shared" si="0"/>
        <v>35</v>
      </c>
      <c r="AM5" s="115">
        <f t="shared" si="0"/>
        <v>36</v>
      </c>
      <c r="AN5" s="115">
        <f t="shared" si="0"/>
        <v>37</v>
      </c>
      <c r="AO5" s="115">
        <f t="shared" si="0"/>
        <v>38</v>
      </c>
      <c r="AP5" s="115">
        <f t="shared" si="0"/>
        <v>39</v>
      </c>
      <c r="AQ5" s="115">
        <f t="shared" si="0"/>
        <v>40</v>
      </c>
      <c r="AR5" s="115">
        <f t="shared" si="0"/>
        <v>41</v>
      </c>
      <c r="AS5" s="115">
        <f t="shared" si="0"/>
        <v>42</v>
      </c>
      <c r="AT5" s="115">
        <f t="shared" si="0"/>
        <v>43</v>
      </c>
      <c r="AU5" s="115">
        <f t="shared" si="0"/>
        <v>44</v>
      </c>
      <c r="AV5" s="115">
        <f t="shared" si="0"/>
        <v>45</v>
      </c>
      <c r="AW5" s="115">
        <f t="shared" si="0"/>
        <v>46</v>
      </c>
      <c r="AX5" s="115">
        <f t="shared" si="0"/>
        <v>47</v>
      </c>
      <c r="AY5" s="115">
        <f t="shared" si="0"/>
        <v>48</v>
      </c>
      <c r="AZ5" s="115">
        <f t="shared" si="0"/>
        <v>49</v>
      </c>
      <c r="BA5" s="115">
        <f t="shared" si="0"/>
        <v>50</v>
      </c>
      <c r="BB5" s="115">
        <f t="shared" si="0"/>
        <v>51</v>
      </c>
      <c r="BC5" s="115">
        <f t="shared" si="0"/>
        <v>52</v>
      </c>
      <c r="BD5" s="115">
        <f t="shared" si="0"/>
        <v>53</v>
      </c>
      <c r="BE5" s="115">
        <f t="shared" si="0"/>
        <v>54</v>
      </c>
      <c r="BF5" s="115">
        <f t="shared" si="0"/>
        <v>55</v>
      </c>
      <c r="BG5" s="115">
        <f t="shared" si="0"/>
        <v>56</v>
      </c>
      <c r="BH5" s="115">
        <f t="shared" si="0"/>
        <v>57</v>
      </c>
      <c r="BI5" s="115">
        <f t="shared" si="0"/>
        <v>58</v>
      </c>
      <c r="BJ5" s="115">
        <f t="shared" si="0"/>
        <v>59</v>
      </c>
      <c r="BK5" s="115">
        <f t="shared" si="0"/>
        <v>60</v>
      </c>
      <c r="BL5" s="115">
        <f t="shared" si="0"/>
        <v>61</v>
      </c>
      <c r="BM5" s="228">
        <f>IF(BL5="","",IF(DAY(BL5+1)=1,"",BL5+1))</f>
        <v>62</v>
      </c>
      <c r="BN5" s="384"/>
      <c r="BO5" s="385"/>
      <c r="BP5" s="385"/>
      <c r="BQ5" s="385"/>
      <c r="BR5" s="386"/>
    </row>
    <row r="6" spans="2:70" ht="15" customHeight="1" thickBot="1" x14ac:dyDescent="0.2">
      <c r="B6" s="345"/>
      <c r="C6" s="346"/>
      <c r="D6" s="169" t="str">
        <f>TEXT(D5,"aaa")</f>
        <v>日</v>
      </c>
      <c r="E6" s="170" t="str">
        <f t="shared" ref="E6:BM6" si="1">TEXT(E5,"aaa")</f>
        <v>月</v>
      </c>
      <c r="F6" s="170" t="str">
        <f t="shared" si="1"/>
        <v>火</v>
      </c>
      <c r="G6" s="170" t="str">
        <f t="shared" si="1"/>
        <v>水</v>
      </c>
      <c r="H6" s="170" t="str">
        <f t="shared" si="1"/>
        <v>木</v>
      </c>
      <c r="I6" s="170" t="str">
        <f t="shared" si="1"/>
        <v>金</v>
      </c>
      <c r="J6" s="170" t="str">
        <f t="shared" si="1"/>
        <v>土</v>
      </c>
      <c r="K6" s="170" t="str">
        <f t="shared" si="1"/>
        <v>日</v>
      </c>
      <c r="L6" s="170" t="str">
        <f t="shared" si="1"/>
        <v>月</v>
      </c>
      <c r="M6" s="170" t="str">
        <f t="shared" si="1"/>
        <v>火</v>
      </c>
      <c r="N6" s="170" t="str">
        <f t="shared" si="1"/>
        <v>水</v>
      </c>
      <c r="O6" s="170" t="str">
        <f t="shared" si="1"/>
        <v>木</v>
      </c>
      <c r="P6" s="170" t="str">
        <f t="shared" si="1"/>
        <v>金</v>
      </c>
      <c r="Q6" s="170" t="str">
        <f t="shared" si="1"/>
        <v>土</v>
      </c>
      <c r="R6" s="170" t="str">
        <f t="shared" si="1"/>
        <v>日</v>
      </c>
      <c r="S6" s="170" t="str">
        <f t="shared" si="1"/>
        <v>月</v>
      </c>
      <c r="T6" s="170" t="str">
        <f t="shared" si="1"/>
        <v>火</v>
      </c>
      <c r="U6" s="170" t="str">
        <f t="shared" si="1"/>
        <v>水</v>
      </c>
      <c r="V6" s="170" t="str">
        <f t="shared" si="1"/>
        <v>木</v>
      </c>
      <c r="W6" s="170" t="str">
        <f t="shared" si="1"/>
        <v>金</v>
      </c>
      <c r="X6" s="170" t="str">
        <f t="shared" si="1"/>
        <v>土</v>
      </c>
      <c r="Y6" s="170" t="str">
        <f t="shared" si="1"/>
        <v>日</v>
      </c>
      <c r="Z6" s="170" t="str">
        <f t="shared" si="1"/>
        <v>月</v>
      </c>
      <c r="AA6" s="170" t="str">
        <f t="shared" si="1"/>
        <v>火</v>
      </c>
      <c r="AB6" s="170" t="str">
        <f t="shared" si="1"/>
        <v>水</v>
      </c>
      <c r="AC6" s="170" t="str">
        <f t="shared" si="1"/>
        <v>木</v>
      </c>
      <c r="AD6" s="170" t="str">
        <f t="shared" si="1"/>
        <v>金</v>
      </c>
      <c r="AE6" s="170" t="str">
        <f t="shared" si="1"/>
        <v>土</v>
      </c>
      <c r="AF6" s="202" t="str">
        <f t="shared" si="1"/>
        <v>日</v>
      </c>
      <c r="AG6" s="170" t="str">
        <f t="shared" si="1"/>
        <v>月</v>
      </c>
      <c r="AH6" s="171" t="str">
        <f t="shared" si="1"/>
        <v>火</v>
      </c>
      <c r="AI6" s="202" t="str">
        <f>TEXT(AI5,"aaa")</f>
        <v>水</v>
      </c>
      <c r="AJ6" s="170" t="str">
        <f t="shared" si="1"/>
        <v>木</v>
      </c>
      <c r="AK6" s="170" t="str">
        <f t="shared" si="1"/>
        <v>金</v>
      </c>
      <c r="AL6" s="170" t="str">
        <f t="shared" si="1"/>
        <v>土</v>
      </c>
      <c r="AM6" s="170" t="str">
        <f t="shared" si="1"/>
        <v>日</v>
      </c>
      <c r="AN6" s="170" t="str">
        <f t="shared" si="1"/>
        <v>月</v>
      </c>
      <c r="AO6" s="170" t="str">
        <f t="shared" si="1"/>
        <v>火</v>
      </c>
      <c r="AP6" s="170" t="str">
        <f t="shared" si="1"/>
        <v>水</v>
      </c>
      <c r="AQ6" s="170" t="str">
        <f t="shared" si="1"/>
        <v>木</v>
      </c>
      <c r="AR6" s="170" t="str">
        <f t="shared" si="1"/>
        <v>金</v>
      </c>
      <c r="AS6" s="170" t="str">
        <f t="shared" si="1"/>
        <v>土</v>
      </c>
      <c r="AT6" s="170" t="str">
        <f t="shared" si="1"/>
        <v>日</v>
      </c>
      <c r="AU6" s="170" t="str">
        <f t="shared" si="1"/>
        <v>月</v>
      </c>
      <c r="AV6" s="170" t="str">
        <f t="shared" si="1"/>
        <v>火</v>
      </c>
      <c r="AW6" s="170" t="str">
        <f t="shared" si="1"/>
        <v>水</v>
      </c>
      <c r="AX6" s="170" t="str">
        <f t="shared" si="1"/>
        <v>木</v>
      </c>
      <c r="AY6" s="170" t="str">
        <f t="shared" si="1"/>
        <v>金</v>
      </c>
      <c r="AZ6" s="170" t="str">
        <f t="shared" si="1"/>
        <v>土</v>
      </c>
      <c r="BA6" s="170" t="str">
        <f t="shared" si="1"/>
        <v>日</v>
      </c>
      <c r="BB6" s="170" t="str">
        <f t="shared" si="1"/>
        <v>月</v>
      </c>
      <c r="BC6" s="170" t="str">
        <f t="shared" si="1"/>
        <v>火</v>
      </c>
      <c r="BD6" s="170" t="str">
        <f t="shared" si="1"/>
        <v>水</v>
      </c>
      <c r="BE6" s="170" t="str">
        <f t="shared" si="1"/>
        <v>木</v>
      </c>
      <c r="BF6" s="170" t="str">
        <f t="shared" si="1"/>
        <v>金</v>
      </c>
      <c r="BG6" s="202" t="str">
        <f>TEXT(BG5,"aaa")</f>
        <v>土</v>
      </c>
      <c r="BH6" s="170" t="str">
        <f t="shared" si="1"/>
        <v>日</v>
      </c>
      <c r="BI6" s="170" t="str">
        <f t="shared" si="1"/>
        <v>月</v>
      </c>
      <c r="BJ6" s="170" t="str">
        <f t="shared" si="1"/>
        <v>火</v>
      </c>
      <c r="BK6" s="170" t="str">
        <f t="shared" si="1"/>
        <v>水</v>
      </c>
      <c r="BL6" s="170" t="str">
        <f t="shared" si="1"/>
        <v>木</v>
      </c>
      <c r="BM6" s="229" t="str">
        <f t="shared" si="1"/>
        <v>金</v>
      </c>
      <c r="BN6" s="387"/>
      <c r="BO6" s="388"/>
      <c r="BP6" s="388"/>
      <c r="BQ6" s="388"/>
      <c r="BR6" s="389"/>
    </row>
    <row r="7" spans="2:70" ht="31.5" customHeight="1" thickBot="1" x14ac:dyDescent="0.2">
      <c r="B7" s="347" t="s">
        <v>5</v>
      </c>
      <c r="C7" s="348"/>
      <c r="D7" s="177"/>
      <c r="E7" s="63"/>
      <c r="F7" s="63"/>
      <c r="G7" s="63"/>
      <c r="H7" s="63"/>
      <c r="I7" s="63"/>
      <c r="J7" s="63"/>
      <c r="K7" s="63"/>
      <c r="L7" s="63"/>
      <c r="M7" s="63"/>
      <c r="N7" s="63"/>
      <c r="O7" s="63"/>
      <c r="P7" s="63"/>
      <c r="Q7" s="63"/>
      <c r="R7" s="257"/>
      <c r="S7" s="63"/>
      <c r="T7" s="63"/>
      <c r="U7" s="63"/>
      <c r="V7" s="63"/>
      <c r="W7" s="63"/>
      <c r="X7" s="63"/>
      <c r="Y7" s="63"/>
      <c r="Z7" s="63"/>
      <c r="AA7" s="63"/>
      <c r="AB7" s="63"/>
      <c r="AC7" s="63"/>
      <c r="AD7" s="63"/>
      <c r="AE7" s="63"/>
      <c r="AF7" s="203"/>
      <c r="AG7" s="63"/>
      <c r="AH7" s="135"/>
      <c r="AI7" s="20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183"/>
      <c r="BN7" s="402"/>
      <c r="BO7" s="403"/>
      <c r="BP7" s="403"/>
      <c r="BQ7" s="403"/>
      <c r="BR7" s="404"/>
    </row>
    <row r="8" spans="2:70" ht="15" customHeight="1" x14ac:dyDescent="0.15">
      <c r="B8" s="305"/>
      <c r="C8" s="306"/>
      <c r="D8" s="149"/>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204"/>
      <c r="AG8" s="57"/>
      <c r="AH8" s="136"/>
      <c r="AI8" s="204"/>
      <c r="AJ8" s="57"/>
      <c r="AK8" s="57"/>
      <c r="AL8" s="57"/>
      <c r="AM8" s="57"/>
      <c r="AN8" s="57"/>
      <c r="AO8" s="57"/>
      <c r="AP8" s="57"/>
      <c r="AQ8" s="57"/>
      <c r="AR8" s="57"/>
      <c r="AS8" s="57"/>
      <c r="AT8" s="57"/>
      <c r="AU8" s="57"/>
      <c r="AV8" s="57"/>
      <c r="AW8" s="57"/>
      <c r="AX8" s="57"/>
      <c r="AY8" s="57"/>
      <c r="AZ8" s="57"/>
      <c r="BA8" s="57"/>
      <c r="BB8" s="57"/>
      <c r="BC8" s="57"/>
      <c r="BD8" s="57"/>
      <c r="BE8" s="57"/>
      <c r="BF8" s="57"/>
      <c r="BG8" s="184"/>
      <c r="BH8" s="184"/>
      <c r="BI8" s="214"/>
      <c r="BJ8" s="214"/>
      <c r="BK8" s="214"/>
      <c r="BL8" s="214"/>
      <c r="BM8" s="230"/>
      <c r="BN8" s="231"/>
      <c r="BO8" s="127"/>
      <c r="BP8" s="127"/>
      <c r="BQ8" s="127"/>
      <c r="BR8" s="128"/>
    </row>
    <row r="9" spans="2:70" ht="15" customHeight="1" x14ac:dyDescent="0.15">
      <c r="B9" s="309"/>
      <c r="C9" s="310"/>
      <c r="D9" s="150"/>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205"/>
      <c r="AG9" s="53"/>
      <c r="AH9" s="137"/>
      <c r="AI9" s="205"/>
      <c r="AJ9" s="53"/>
      <c r="AK9" s="53"/>
      <c r="AL9" s="53"/>
      <c r="AM9" s="53"/>
      <c r="AN9" s="53"/>
      <c r="AO9" s="53"/>
      <c r="AP9" s="53"/>
      <c r="AQ9" s="53"/>
      <c r="AR9" s="53"/>
      <c r="AS9" s="53"/>
      <c r="AT9" s="53"/>
      <c r="AU9" s="53"/>
      <c r="AV9" s="53"/>
      <c r="AW9" s="53"/>
      <c r="AX9" s="53"/>
      <c r="AY9" s="53"/>
      <c r="AZ9" s="53"/>
      <c r="BA9" s="53"/>
      <c r="BB9" s="53"/>
      <c r="BC9" s="53"/>
      <c r="BD9" s="53"/>
      <c r="BE9" s="53"/>
      <c r="BF9" s="53"/>
      <c r="BG9" s="185"/>
      <c r="BH9" s="185"/>
      <c r="BI9" s="53"/>
      <c r="BJ9" s="53"/>
      <c r="BK9" s="53"/>
      <c r="BL9" s="53"/>
      <c r="BM9" s="185"/>
      <c r="BN9" s="232"/>
      <c r="BO9" s="130"/>
      <c r="BP9" s="130"/>
      <c r="BQ9" s="130"/>
      <c r="BR9" s="131"/>
    </row>
    <row r="10" spans="2:70" ht="15" customHeight="1" thickBot="1" x14ac:dyDescent="0.2">
      <c r="B10" s="309"/>
      <c r="C10" s="310"/>
      <c r="D10" s="151"/>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206"/>
      <c r="AG10" s="145"/>
      <c r="AH10" s="146"/>
      <c r="AI10" s="206"/>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86"/>
      <c r="BH10" s="186"/>
      <c r="BI10" s="145"/>
      <c r="BJ10" s="145"/>
      <c r="BK10" s="145"/>
      <c r="BL10" s="145"/>
      <c r="BM10" s="186"/>
      <c r="BN10" s="232"/>
      <c r="BO10" s="130"/>
      <c r="BP10" s="130"/>
      <c r="BQ10" s="130"/>
      <c r="BR10" s="131"/>
    </row>
    <row r="11" spans="2:70" ht="15" customHeight="1" x14ac:dyDescent="0.15">
      <c r="B11" s="315" t="s">
        <v>70</v>
      </c>
      <c r="C11" s="316"/>
      <c r="D11" s="152"/>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207"/>
      <c r="AG11" s="56"/>
      <c r="AH11" s="210"/>
      <c r="AI11" s="207"/>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187"/>
      <c r="BN11" s="378">
        <f>COUNTIF(D11:BM11,"●")</f>
        <v>0</v>
      </c>
      <c r="BO11" s="379"/>
      <c r="BP11" s="379"/>
      <c r="BQ11" s="379"/>
      <c r="BR11" s="380"/>
    </row>
    <row r="12" spans="2:70" s="54" customFormat="1" ht="15" customHeight="1" thickBot="1" x14ac:dyDescent="0.2">
      <c r="B12" s="345" t="s">
        <v>71</v>
      </c>
      <c r="C12" s="346"/>
      <c r="D12" s="153"/>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208"/>
      <c r="AG12" s="119"/>
      <c r="AH12" s="138"/>
      <c r="AI12" s="208"/>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88"/>
      <c r="BH12" s="188"/>
      <c r="BI12" s="213"/>
      <c r="BJ12" s="213"/>
      <c r="BK12" s="213"/>
      <c r="BL12" s="119"/>
      <c r="BM12" s="188"/>
      <c r="BN12" s="399">
        <f>COUNTIF(D12:BM12,"×")</f>
        <v>0</v>
      </c>
      <c r="BO12" s="400"/>
      <c r="BP12" s="400"/>
      <c r="BQ12" s="400"/>
      <c r="BR12" s="401"/>
    </row>
    <row r="13" spans="2:70" ht="19.5" customHeight="1" thickBot="1" x14ac:dyDescent="0.2">
      <c r="B13" s="301"/>
      <c r="C13" s="302"/>
      <c r="D13" s="319" t="s">
        <v>46</v>
      </c>
      <c r="E13" s="320"/>
      <c r="F13" s="320"/>
      <c r="G13" s="321"/>
      <c r="H13" s="368">
        <f>DAY(EOMONTH(AE3,0)-AE3)+1</f>
        <v>32</v>
      </c>
      <c r="I13" s="369"/>
      <c r="J13" s="393" t="s">
        <v>77</v>
      </c>
      <c r="K13" s="394"/>
      <c r="L13" s="394"/>
      <c r="M13" s="394"/>
      <c r="N13" s="395">
        <f>COUNTIF(D12:AH12,"×")</f>
        <v>0</v>
      </c>
      <c r="O13" s="396"/>
      <c r="P13" s="322" t="s">
        <v>56</v>
      </c>
      <c r="Q13" s="323"/>
      <c r="R13" s="323"/>
      <c r="S13" s="323"/>
      <c r="T13" s="358">
        <f>H13-N13</f>
        <v>32</v>
      </c>
      <c r="U13" s="359"/>
      <c r="V13" s="360" t="s">
        <v>76</v>
      </c>
      <c r="W13" s="361"/>
      <c r="X13" s="361"/>
      <c r="Y13" s="361"/>
      <c r="Z13" s="362"/>
      <c r="AA13" s="363"/>
      <c r="AB13" s="324" t="s">
        <v>22</v>
      </c>
      <c r="AC13" s="324"/>
      <c r="AD13" s="324"/>
      <c r="AE13" s="325"/>
      <c r="AF13" s="326">
        <f>COUNTIF(D11:AH11,"●")</f>
        <v>0</v>
      </c>
      <c r="AG13" s="327"/>
      <c r="AH13" s="328"/>
      <c r="AI13" s="319" t="s">
        <v>46</v>
      </c>
      <c r="AJ13" s="320"/>
      <c r="AK13" s="320"/>
      <c r="AL13" s="321"/>
      <c r="AM13" s="368">
        <f>IF(MONTH(AP3)=AI4,AP3-AI5+1,DAY(EOMONTH(AI5,0)))</f>
        <v>-31</v>
      </c>
      <c r="AN13" s="369"/>
      <c r="AO13" s="393" t="s">
        <v>77</v>
      </c>
      <c r="AP13" s="394"/>
      <c r="AQ13" s="394"/>
      <c r="AR13" s="394"/>
      <c r="AS13" s="395">
        <f>COUNTIF(AI12:BM12,"×")</f>
        <v>0</v>
      </c>
      <c r="AT13" s="396"/>
      <c r="AU13" s="322" t="s">
        <v>56</v>
      </c>
      <c r="AV13" s="323"/>
      <c r="AW13" s="323"/>
      <c r="AX13" s="323"/>
      <c r="AY13" s="358">
        <f>AM13-AS13</f>
        <v>-31</v>
      </c>
      <c r="AZ13" s="359"/>
      <c r="BA13" s="360" t="str">
        <f>V13</f>
        <v>土日数</v>
      </c>
      <c r="BB13" s="361"/>
      <c r="BC13" s="361"/>
      <c r="BD13" s="361"/>
      <c r="BE13" s="362"/>
      <c r="BF13" s="363"/>
      <c r="BG13" s="324" t="s">
        <v>22</v>
      </c>
      <c r="BH13" s="324"/>
      <c r="BI13" s="324"/>
      <c r="BJ13" s="325"/>
      <c r="BK13" s="326">
        <f>COUNTIF(AI11:BM11,"●")</f>
        <v>0</v>
      </c>
      <c r="BL13" s="327"/>
      <c r="BM13" s="328"/>
      <c r="BN13" s="167"/>
      <c r="BO13" s="85"/>
      <c r="BP13" s="85"/>
      <c r="BQ13" s="85"/>
      <c r="BR13" s="85"/>
    </row>
    <row r="14" spans="2:70" ht="19.5" customHeight="1" thickBot="1" x14ac:dyDescent="0.2">
      <c r="B14" s="303"/>
      <c r="C14" s="304"/>
      <c r="D14" s="329" t="s">
        <v>72</v>
      </c>
      <c r="E14" s="330"/>
      <c r="F14" s="330"/>
      <c r="G14" s="331"/>
      <c r="H14" s="263">
        <f>AF13</f>
        <v>0</v>
      </c>
      <c r="I14" s="259" t="s">
        <v>55</v>
      </c>
      <c r="J14" s="264">
        <f>T13</f>
        <v>32</v>
      </c>
      <c r="K14" s="275" t="s">
        <v>19</v>
      </c>
      <c r="L14" s="338">
        <f>H14/J14*100</f>
        <v>0</v>
      </c>
      <c r="M14" s="338"/>
      <c r="N14" s="275" t="s">
        <v>20</v>
      </c>
      <c r="O14" s="339" t="str">
        <f>IF(L14&gt;28.5,"OK",IF(L14=28.5,"OK",IF(L14&lt;28.5,"NG")))</f>
        <v>NG</v>
      </c>
      <c r="P14" s="340"/>
      <c r="Q14" s="341"/>
      <c r="R14" s="342" t="s">
        <v>76</v>
      </c>
      <c r="S14" s="343"/>
      <c r="T14" s="343"/>
      <c r="U14" s="344"/>
      <c r="V14" s="262">
        <f>AF13</f>
        <v>0</v>
      </c>
      <c r="W14" s="276" t="s">
        <v>55</v>
      </c>
      <c r="X14" s="265">
        <f>Z13</f>
        <v>0</v>
      </c>
      <c r="Y14" s="261" t="s">
        <v>19</v>
      </c>
      <c r="Z14" s="354" t="e">
        <f>V14/X14*100</f>
        <v>#DIV/0!</v>
      </c>
      <c r="AA14" s="354"/>
      <c r="AB14" s="258" t="s">
        <v>20</v>
      </c>
      <c r="AC14" s="355" t="e">
        <f>IF(Z14&gt;100,"OK",IF(Z14=100,"OK",IF(Z14&lt;100,"NG")))</f>
        <v>#DIV/0!</v>
      </c>
      <c r="AD14" s="356"/>
      <c r="AE14" s="357"/>
      <c r="AF14" s="335" t="e">
        <f>IF(OR(L14&gt;=28.5,Z14&gt;=100),"OK","NG")</f>
        <v>#DIV/0!</v>
      </c>
      <c r="AG14" s="336"/>
      <c r="AH14" s="337"/>
      <c r="AI14" s="329" t="s">
        <v>72</v>
      </c>
      <c r="AJ14" s="330"/>
      <c r="AK14" s="330"/>
      <c r="AL14" s="331"/>
      <c r="AM14" s="263">
        <f>BK13</f>
        <v>0</v>
      </c>
      <c r="AN14" s="259" t="s">
        <v>55</v>
      </c>
      <c r="AO14" s="264">
        <f>AY13</f>
        <v>-31</v>
      </c>
      <c r="AP14" s="275" t="s">
        <v>19</v>
      </c>
      <c r="AQ14" s="338">
        <f>AM14/AO14*100</f>
        <v>0</v>
      </c>
      <c r="AR14" s="338"/>
      <c r="AS14" s="275" t="s">
        <v>20</v>
      </c>
      <c r="AT14" s="339" t="str">
        <f>IF(AQ14&gt;28.5,"OK",IF(AQ14=28.5,"OK",IF(AQ14&lt;28.5,"NG")))</f>
        <v>NG</v>
      </c>
      <c r="AU14" s="340"/>
      <c r="AV14" s="341"/>
      <c r="AW14" s="342" t="s">
        <v>76</v>
      </c>
      <c r="AX14" s="343"/>
      <c r="AY14" s="343"/>
      <c r="AZ14" s="344"/>
      <c r="BA14" s="262">
        <f>BK13</f>
        <v>0</v>
      </c>
      <c r="BB14" s="276" t="s">
        <v>55</v>
      </c>
      <c r="BC14" s="265">
        <f>BE13</f>
        <v>0</v>
      </c>
      <c r="BD14" s="261" t="s">
        <v>19</v>
      </c>
      <c r="BE14" s="354" t="e">
        <f>BA14/BC14*100</f>
        <v>#DIV/0!</v>
      </c>
      <c r="BF14" s="354"/>
      <c r="BG14" s="258" t="s">
        <v>20</v>
      </c>
      <c r="BH14" s="355" t="e">
        <f>IF(BE14&gt;100,"OK",IF(BE14=100,"OK",IF(BE14&lt;100,"NG")))</f>
        <v>#DIV/0!</v>
      </c>
      <c r="BI14" s="356"/>
      <c r="BJ14" s="357"/>
      <c r="BK14" s="335" t="e">
        <f>IF(OR(AQ14&gt;=28.5,BE14&gt;=100),"OK","NG")</f>
        <v>#DIV/0!</v>
      </c>
      <c r="BL14" s="336"/>
      <c r="BM14" s="337"/>
      <c r="BN14" s="168"/>
      <c r="BO14" s="147"/>
      <c r="BP14" s="147"/>
      <c r="BQ14" s="147"/>
      <c r="BR14" s="147"/>
    </row>
    <row r="15" spans="2:70" ht="15" customHeight="1" thickBot="1" x14ac:dyDescent="0.2">
      <c r="B15" s="22"/>
      <c r="C15" s="23"/>
      <c r="D15" s="24"/>
      <c r="E15" s="51"/>
      <c r="F15" s="6"/>
      <c r="G15" s="30"/>
      <c r="H15" s="31"/>
      <c r="I15" s="31"/>
      <c r="J15" s="6"/>
      <c r="K15" s="37"/>
      <c r="L15" s="10"/>
      <c r="M15" s="10"/>
      <c r="N15" s="10"/>
      <c r="O15" s="10"/>
      <c r="P15" s="10"/>
      <c r="Q15" s="9"/>
      <c r="R15" s="10"/>
      <c r="S15" s="9"/>
      <c r="T15" s="10"/>
      <c r="U15" s="9"/>
      <c r="V15" s="10"/>
      <c r="W15" s="10"/>
      <c r="X15" s="10"/>
      <c r="Y15" s="10"/>
      <c r="Z15" s="8"/>
    </row>
    <row r="16" spans="2:70" ht="17.25" customHeight="1" x14ac:dyDescent="0.15">
      <c r="B16" s="364" t="s">
        <v>0</v>
      </c>
      <c r="C16" s="365"/>
      <c r="D16" s="215">
        <f>MONTH(EDATE(AE3,2))</f>
        <v>2</v>
      </c>
      <c r="E16" s="154" t="s">
        <v>57</v>
      </c>
      <c r="F16" s="272"/>
      <c r="G16" s="272"/>
      <c r="H16" s="272"/>
      <c r="I16" s="272"/>
      <c r="J16" s="272"/>
      <c r="K16" s="272"/>
      <c r="L16" s="272"/>
      <c r="M16" s="272"/>
      <c r="N16" s="272"/>
      <c r="O16" s="272"/>
      <c r="P16" s="272"/>
      <c r="Q16" s="272"/>
      <c r="R16" s="272"/>
      <c r="S16" s="277"/>
      <c r="T16" s="69"/>
      <c r="U16" s="69"/>
      <c r="V16" s="69"/>
      <c r="W16" s="69"/>
      <c r="X16" s="69"/>
      <c r="Y16" s="69"/>
      <c r="Z16" s="69"/>
      <c r="AA16" s="69"/>
      <c r="AB16" s="69"/>
      <c r="AC16" s="69"/>
      <c r="AD16" s="69"/>
      <c r="AE16" s="69"/>
      <c r="AF16" s="273"/>
      <c r="AG16" s="273"/>
      <c r="AH16" s="274"/>
      <c r="AI16" s="245">
        <f>MONTH(EDATE(AE3,3))</f>
        <v>3</v>
      </c>
      <c r="AJ16" s="154" t="s">
        <v>57</v>
      </c>
      <c r="AK16" s="277"/>
      <c r="AL16" s="272"/>
      <c r="AM16" s="272"/>
      <c r="AN16" s="272"/>
      <c r="AO16" s="272"/>
      <c r="AP16" s="272"/>
      <c r="AQ16" s="272"/>
      <c r="AR16" s="272"/>
      <c r="AS16" s="272"/>
      <c r="AT16" s="272"/>
      <c r="AU16" s="272"/>
      <c r="AV16" s="272"/>
      <c r="AW16" s="272"/>
      <c r="AX16" s="272"/>
      <c r="AY16" s="272"/>
      <c r="AZ16" s="272"/>
      <c r="BA16" s="277"/>
      <c r="BB16" s="277"/>
      <c r="BC16" s="277"/>
      <c r="BD16" s="277"/>
      <c r="BE16" s="277"/>
      <c r="BF16" s="277"/>
      <c r="BG16" s="277"/>
      <c r="BH16" s="277"/>
      <c r="BI16" s="277"/>
      <c r="BJ16" s="277"/>
      <c r="BK16" s="277"/>
      <c r="BL16" s="273"/>
      <c r="BM16" s="273"/>
      <c r="BN16" s="381" t="s">
        <v>1</v>
      </c>
      <c r="BO16" s="382"/>
      <c r="BP16" s="382"/>
      <c r="BQ16" s="382"/>
      <c r="BR16" s="383"/>
    </row>
    <row r="17" spans="2:70" ht="15.75" customHeight="1" x14ac:dyDescent="0.15">
      <c r="B17" s="366"/>
      <c r="C17" s="367"/>
      <c r="D17" s="155">
        <f>DATE(YEAR(AE3),MONTH(AE3)+2,1)</f>
        <v>61</v>
      </c>
      <c r="E17" s="116">
        <f>DATE(YEAR(D17),MONTH(D17),DAY(D17)+1)</f>
        <v>62</v>
      </c>
      <c r="F17" s="116">
        <f t="shared" ref="F17:BM17" si="2">DATE(YEAR(E17),MONTH(E17),DAY(E17)+1)</f>
        <v>63</v>
      </c>
      <c r="G17" s="116">
        <f t="shared" si="2"/>
        <v>64</v>
      </c>
      <c r="H17" s="116">
        <f t="shared" si="2"/>
        <v>65</v>
      </c>
      <c r="I17" s="116">
        <f t="shared" si="2"/>
        <v>66</v>
      </c>
      <c r="J17" s="116">
        <f t="shared" si="2"/>
        <v>67</v>
      </c>
      <c r="K17" s="116">
        <f t="shared" si="2"/>
        <v>68</v>
      </c>
      <c r="L17" s="116">
        <f t="shared" si="2"/>
        <v>69</v>
      </c>
      <c r="M17" s="116">
        <f t="shared" si="2"/>
        <v>70</v>
      </c>
      <c r="N17" s="116">
        <f t="shared" si="2"/>
        <v>71</v>
      </c>
      <c r="O17" s="116">
        <f t="shared" si="2"/>
        <v>72</v>
      </c>
      <c r="P17" s="116">
        <f t="shared" si="2"/>
        <v>73</v>
      </c>
      <c r="Q17" s="116">
        <f t="shared" si="2"/>
        <v>74</v>
      </c>
      <c r="R17" s="116">
        <f t="shared" si="2"/>
        <v>75</v>
      </c>
      <c r="S17" s="116">
        <f t="shared" si="2"/>
        <v>76</v>
      </c>
      <c r="T17" s="116">
        <f t="shared" si="2"/>
        <v>77</v>
      </c>
      <c r="U17" s="116">
        <f t="shared" si="2"/>
        <v>78</v>
      </c>
      <c r="V17" s="116">
        <f t="shared" si="2"/>
        <v>79</v>
      </c>
      <c r="W17" s="116">
        <f t="shared" si="2"/>
        <v>80</v>
      </c>
      <c r="X17" s="116">
        <f t="shared" si="2"/>
        <v>81</v>
      </c>
      <c r="Y17" s="116">
        <f t="shared" si="2"/>
        <v>82</v>
      </c>
      <c r="Z17" s="116">
        <f t="shared" si="2"/>
        <v>83</v>
      </c>
      <c r="AA17" s="116">
        <f t="shared" si="2"/>
        <v>84</v>
      </c>
      <c r="AB17" s="116">
        <f t="shared" si="2"/>
        <v>85</v>
      </c>
      <c r="AC17" s="116">
        <f t="shared" si="2"/>
        <v>86</v>
      </c>
      <c r="AD17" s="116">
        <f t="shared" si="2"/>
        <v>87</v>
      </c>
      <c r="AE17" s="189">
        <f t="shared" si="2"/>
        <v>88</v>
      </c>
      <c r="AF17" s="116">
        <f t="shared" si="2"/>
        <v>89</v>
      </c>
      <c r="AG17" s="116">
        <f t="shared" si="2"/>
        <v>90</v>
      </c>
      <c r="AH17" s="139">
        <f>IF(AG17="","",IF(DAY(AG17+1)=1,"",AG17+1))</f>
        <v>91</v>
      </c>
      <c r="AI17" s="219">
        <f>DATE(YEAR(AE3),MONTH(AE3)+3,1)</f>
        <v>92</v>
      </c>
      <c r="AJ17" s="116">
        <f t="shared" si="2"/>
        <v>93</v>
      </c>
      <c r="AK17" s="116">
        <f t="shared" si="2"/>
        <v>94</v>
      </c>
      <c r="AL17" s="116">
        <f t="shared" si="2"/>
        <v>95</v>
      </c>
      <c r="AM17" s="116">
        <f t="shared" si="2"/>
        <v>96</v>
      </c>
      <c r="AN17" s="116">
        <f t="shared" si="2"/>
        <v>97</v>
      </c>
      <c r="AO17" s="116">
        <f t="shared" si="2"/>
        <v>98</v>
      </c>
      <c r="AP17" s="116">
        <f t="shared" si="2"/>
        <v>99</v>
      </c>
      <c r="AQ17" s="116">
        <f t="shared" si="2"/>
        <v>100</v>
      </c>
      <c r="AR17" s="116">
        <f t="shared" si="2"/>
        <v>101</v>
      </c>
      <c r="AS17" s="116">
        <f t="shared" si="2"/>
        <v>102</v>
      </c>
      <c r="AT17" s="116">
        <f t="shared" si="2"/>
        <v>103</v>
      </c>
      <c r="AU17" s="116">
        <f t="shared" si="2"/>
        <v>104</v>
      </c>
      <c r="AV17" s="116">
        <f t="shared" si="2"/>
        <v>105</v>
      </c>
      <c r="AW17" s="116">
        <f t="shared" si="2"/>
        <v>106</v>
      </c>
      <c r="AX17" s="116">
        <f t="shared" si="2"/>
        <v>107</v>
      </c>
      <c r="AY17" s="116">
        <f t="shared" si="2"/>
        <v>108</v>
      </c>
      <c r="AZ17" s="116">
        <f t="shared" si="2"/>
        <v>109</v>
      </c>
      <c r="BA17" s="116">
        <f t="shared" si="2"/>
        <v>110</v>
      </c>
      <c r="BB17" s="116">
        <f t="shared" si="2"/>
        <v>111</v>
      </c>
      <c r="BC17" s="116">
        <f t="shared" si="2"/>
        <v>112</v>
      </c>
      <c r="BD17" s="116">
        <f t="shared" si="2"/>
        <v>113</v>
      </c>
      <c r="BE17" s="116">
        <f t="shared" si="2"/>
        <v>114</v>
      </c>
      <c r="BF17" s="116">
        <f t="shared" si="2"/>
        <v>115</v>
      </c>
      <c r="BG17" s="116">
        <f t="shared" si="2"/>
        <v>116</v>
      </c>
      <c r="BH17" s="116">
        <f t="shared" si="2"/>
        <v>117</v>
      </c>
      <c r="BI17" s="116">
        <f t="shared" si="2"/>
        <v>118</v>
      </c>
      <c r="BJ17" s="116">
        <f t="shared" si="2"/>
        <v>119</v>
      </c>
      <c r="BK17" s="116">
        <f t="shared" si="2"/>
        <v>120</v>
      </c>
      <c r="BL17" s="116">
        <f t="shared" si="2"/>
        <v>121</v>
      </c>
      <c r="BM17" s="189">
        <f t="shared" si="2"/>
        <v>122</v>
      </c>
      <c r="BN17" s="384"/>
      <c r="BO17" s="385"/>
      <c r="BP17" s="385"/>
      <c r="BQ17" s="385"/>
      <c r="BR17" s="386"/>
    </row>
    <row r="18" spans="2:70" ht="15" customHeight="1" thickBot="1" x14ac:dyDescent="0.2">
      <c r="B18" s="345"/>
      <c r="C18" s="346"/>
      <c r="D18" s="172" t="str">
        <f>TEXT(D17,"aaa")</f>
        <v>木</v>
      </c>
      <c r="E18" s="173" t="str">
        <f t="shared" ref="E18:BM18" si="3">TEXT(E17,"aaa")</f>
        <v>金</v>
      </c>
      <c r="F18" s="173" t="str">
        <f t="shared" si="3"/>
        <v>土</v>
      </c>
      <c r="G18" s="173" t="str">
        <f t="shared" si="3"/>
        <v>日</v>
      </c>
      <c r="H18" s="173" t="str">
        <f t="shared" si="3"/>
        <v>月</v>
      </c>
      <c r="I18" s="173" t="str">
        <f t="shared" si="3"/>
        <v>火</v>
      </c>
      <c r="J18" s="173" t="str">
        <f t="shared" si="3"/>
        <v>水</v>
      </c>
      <c r="K18" s="173" t="str">
        <f t="shared" si="3"/>
        <v>木</v>
      </c>
      <c r="L18" s="173" t="str">
        <f t="shared" si="3"/>
        <v>金</v>
      </c>
      <c r="M18" s="173" t="str">
        <f t="shared" si="3"/>
        <v>土</v>
      </c>
      <c r="N18" s="173" t="str">
        <f t="shared" si="3"/>
        <v>日</v>
      </c>
      <c r="O18" s="173" t="str">
        <f t="shared" si="3"/>
        <v>月</v>
      </c>
      <c r="P18" s="173" t="str">
        <f t="shared" si="3"/>
        <v>火</v>
      </c>
      <c r="Q18" s="173" t="str">
        <f t="shared" si="3"/>
        <v>水</v>
      </c>
      <c r="R18" s="173" t="str">
        <f t="shared" si="3"/>
        <v>木</v>
      </c>
      <c r="S18" s="173" t="str">
        <f t="shared" si="3"/>
        <v>金</v>
      </c>
      <c r="T18" s="173" t="str">
        <f t="shared" si="3"/>
        <v>土</v>
      </c>
      <c r="U18" s="173" t="str">
        <f t="shared" si="3"/>
        <v>日</v>
      </c>
      <c r="V18" s="173" t="str">
        <f t="shared" si="3"/>
        <v>月</v>
      </c>
      <c r="W18" s="173" t="str">
        <f t="shared" si="3"/>
        <v>火</v>
      </c>
      <c r="X18" s="173" t="str">
        <f t="shared" si="3"/>
        <v>水</v>
      </c>
      <c r="Y18" s="173" t="str">
        <f t="shared" si="3"/>
        <v>木</v>
      </c>
      <c r="Z18" s="173" t="str">
        <f t="shared" si="3"/>
        <v>金</v>
      </c>
      <c r="AA18" s="173" t="str">
        <f t="shared" si="3"/>
        <v>土</v>
      </c>
      <c r="AB18" s="173" t="str">
        <f t="shared" si="3"/>
        <v>日</v>
      </c>
      <c r="AC18" s="173" t="str">
        <f t="shared" si="3"/>
        <v>月</v>
      </c>
      <c r="AD18" s="173" t="str">
        <f t="shared" si="3"/>
        <v>火</v>
      </c>
      <c r="AE18" s="190" t="str">
        <f t="shared" si="3"/>
        <v>水</v>
      </c>
      <c r="AF18" s="236" t="str">
        <f t="shared" si="3"/>
        <v>木</v>
      </c>
      <c r="AG18" s="236" t="str">
        <f t="shared" si="3"/>
        <v>金</v>
      </c>
      <c r="AH18" s="237" t="str">
        <f t="shared" si="3"/>
        <v>土</v>
      </c>
      <c r="AI18" s="220" t="str">
        <f t="shared" si="3"/>
        <v>日</v>
      </c>
      <c r="AJ18" s="173" t="str">
        <f t="shared" si="3"/>
        <v>月</v>
      </c>
      <c r="AK18" s="173" t="str">
        <f t="shared" si="3"/>
        <v>火</v>
      </c>
      <c r="AL18" s="173" t="str">
        <f t="shared" si="3"/>
        <v>水</v>
      </c>
      <c r="AM18" s="173" t="str">
        <f t="shared" si="3"/>
        <v>木</v>
      </c>
      <c r="AN18" s="173" t="str">
        <f t="shared" si="3"/>
        <v>金</v>
      </c>
      <c r="AO18" s="173" t="str">
        <f t="shared" si="3"/>
        <v>土</v>
      </c>
      <c r="AP18" s="173" t="str">
        <f t="shared" si="3"/>
        <v>日</v>
      </c>
      <c r="AQ18" s="173" t="str">
        <f t="shared" si="3"/>
        <v>月</v>
      </c>
      <c r="AR18" s="173" t="str">
        <f t="shared" si="3"/>
        <v>火</v>
      </c>
      <c r="AS18" s="173" t="str">
        <f t="shared" si="3"/>
        <v>水</v>
      </c>
      <c r="AT18" s="173" t="str">
        <f t="shared" si="3"/>
        <v>木</v>
      </c>
      <c r="AU18" s="173" t="str">
        <f t="shared" si="3"/>
        <v>金</v>
      </c>
      <c r="AV18" s="173" t="str">
        <f t="shared" si="3"/>
        <v>土</v>
      </c>
      <c r="AW18" s="173" t="str">
        <f t="shared" si="3"/>
        <v>日</v>
      </c>
      <c r="AX18" s="173" t="str">
        <f t="shared" si="3"/>
        <v>月</v>
      </c>
      <c r="AY18" s="173" t="str">
        <f t="shared" si="3"/>
        <v>火</v>
      </c>
      <c r="AZ18" s="173" t="str">
        <f t="shared" si="3"/>
        <v>水</v>
      </c>
      <c r="BA18" s="173" t="str">
        <f t="shared" si="3"/>
        <v>木</v>
      </c>
      <c r="BB18" s="173" t="str">
        <f t="shared" si="3"/>
        <v>金</v>
      </c>
      <c r="BC18" s="173" t="str">
        <f t="shared" si="3"/>
        <v>土</v>
      </c>
      <c r="BD18" s="173" t="str">
        <f t="shared" si="3"/>
        <v>日</v>
      </c>
      <c r="BE18" s="173" t="str">
        <f t="shared" si="3"/>
        <v>月</v>
      </c>
      <c r="BF18" s="173" t="str">
        <f t="shared" si="3"/>
        <v>火</v>
      </c>
      <c r="BG18" s="173" t="str">
        <f t="shared" si="3"/>
        <v>水</v>
      </c>
      <c r="BH18" s="173" t="str">
        <f t="shared" si="3"/>
        <v>木</v>
      </c>
      <c r="BI18" s="173" t="str">
        <f t="shared" si="3"/>
        <v>金</v>
      </c>
      <c r="BJ18" s="173" t="str">
        <f t="shared" si="3"/>
        <v>土</v>
      </c>
      <c r="BK18" s="173" t="str">
        <f t="shared" si="3"/>
        <v>日</v>
      </c>
      <c r="BL18" s="173" t="str">
        <f t="shared" si="3"/>
        <v>月</v>
      </c>
      <c r="BM18" s="173" t="str">
        <f t="shared" si="3"/>
        <v>火</v>
      </c>
      <c r="BN18" s="387"/>
      <c r="BO18" s="388"/>
      <c r="BP18" s="388"/>
      <c r="BQ18" s="388"/>
      <c r="BR18" s="389"/>
    </row>
    <row r="19" spans="2:70" ht="31.5" customHeight="1" thickBot="1" x14ac:dyDescent="0.2">
      <c r="B19" s="347" t="s">
        <v>5</v>
      </c>
      <c r="C19" s="348"/>
      <c r="D19" s="156"/>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40"/>
      <c r="AI19" s="221"/>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40"/>
      <c r="BN19" s="390"/>
      <c r="BO19" s="349"/>
      <c r="BP19" s="349"/>
      <c r="BQ19" s="349"/>
      <c r="BR19" s="350"/>
    </row>
    <row r="20" spans="2:70" ht="15" customHeight="1" x14ac:dyDescent="0.15">
      <c r="B20" s="391"/>
      <c r="C20" s="392"/>
      <c r="D20" s="269"/>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92"/>
      <c r="AF20" s="247"/>
      <c r="AG20" s="247"/>
      <c r="AH20" s="249"/>
      <c r="AI20" s="222"/>
      <c r="AJ20" s="71"/>
      <c r="AK20" s="71"/>
      <c r="AL20" s="71"/>
      <c r="AM20" s="71"/>
      <c r="AN20" s="126"/>
      <c r="AO20" s="126"/>
      <c r="AP20" s="126"/>
      <c r="AQ20" s="71"/>
      <c r="AR20" s="71"/>
      <c r="AS20" s="71"/>
      <c r="AT20" s="126"/>
      <c r="AU20" s="126"/>
      <c r="AV20" s="126"/>
      <c r="AW20" s="126"/>
      <c r="AX20" s="126"/>
      <c r="AY20" s="126"/>
      <c r="AZ20" s="126"/>
      <c r="BA20" s="126"/>
      <c r="BB20" s="126"/>
      <c r="BC20" s="126"/>
      <c r="BD20" s="126"/>
      <c r="BE20" s="126"/>
      <c r="BF20" s="126"/>
      <c r="BG20" s="126"/>
      <c r="BH20" s="126"/>
      <c r="BI20" s="126"/>
      <c r="BJ20" s="192"/>
      <c r="BK20" s="192"/>
      <c r="BL20" s="247"/>
      <c r="BM20" s="248"/>
      <c r="BN20" s="370"/>
      <c r="BO20" s="307"/>
      <c r="BP20" s="307"/>
      <c r="BQ20" s="307"/>
      <c r="BR20" s="308"/>
    </row>
    <row r="21" spans="2:70" ht="15" customHeight="1" x14ac:dyDescent="0.15">
      <c r="B21" s="371"/>
      <c r="C21" s="372"/>
      <c r="D21" s="158"/>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193"/>
      <c r="AF21" s="73"/>
      <c r="AG21" s="73"/>
      <c r="AH21" s="141"/>
      <c r="AI21" s="22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193"/>
      <c r="BK21" s="193"/>
      <c r="BL21" s="73"/>
      <c r="BM21" s="193"/>
      <c r="BN21" s="373"/>
      <c r="BO21" s="311"/>
      <c r="BP21" s="311"/>
      <c r="BQ21" s="311"/>
      <c r="BR21" s="312"/>
    </row>
    <row r="22" spans="2:70" ht="15" customHeight="1" thickBot="1" x14ac:dyDescent="0.2">
      <c r="B22" s="374"/>
      <c r="C22" s="375"/>
      <c r="D22" s="164"/>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94"/>
      <c r="AF22" s="162"/>
      <c r="AG22" s="162"/>
      <c r="AH22" s="163"/>
      <c r="AI22" s="224"/>
      <c r="AJ22" s="162"/>
      <c r="AK22" s="162"/>
      <c r="AL22" s="162"/>
      <c r="AM22" s="162"/>
      <c r="AN22" s="162"/>
      <c r="AO22" s="162"/>
      <c r="AP22" s="162"/>
      <c r="AQ22" s="162"/>
      <c r="AR22" s="162"/>
      <c r="AS22" s="162"/>
      <c r="AT22" s="162"/>
      <c r="AU22" s="162"/>
      <c r="AV22" s="162"/>
      <c r="AW22" s="162"/>
      <c r="AX22" s="162"/>
      <c r="AY22" s="162"/>
      <c r="AZ22" s="162"/>
      <c r="BA22" s="162"/>
      <c r="BB22" s="162"/>
      <c r="BC22" s="162"/>
      <c r="BD22" s="162"/>
      <c r="BE22" s="162"/>
      <c r="BF22" s="162"/>
      <c r="BG22" s="162"/>
      <c r="BH22" s="162"/>
      <c r="BI22" s="162"/>
      <c r="BJ22" s="194"/>
      <c r="BK22" s="194"/>
      <c r="BL22" s="162"/>
      <c r="BM22" s="163"/>
      <c r="BN22" s="234"/>
      <c r="BO22" s="61"/>
      <c r="BP22" s="61"/>
      <c r="BQ22" s="61"/>
      <c r="BR22" s="62"/>
    </row>
    <row r="23" spans="2:70" ht="15" customHeight="1" x14ac:dyDescent="0.15">
      <c r="B23" s="376" t="str">
        <f>B11</f>
        <v>休工日●</v>
      </c>
      <c r="C23" s="377"/>
      <c r="D23" s="160"/>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143"/>
      <c r="AI23" s="225"/>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218"/>
      <c r="BL23" s="52"/>
      <c r="BM23" s="195"/>
      <c r="BN23" s="378">
        <f>COUNTIF(D23:BM23,"●")</f>
        <v>0</v>
      </c>
      <c r="BO23" s="379"/>
      <c r="BP23" s="379"/>
      <c r="BQ23" s="379"/>
      <c r="BR23" s="380"/>
    </row>
    <row r="24" spans="2:70" s="55" customFormat="1" ht="15" customHeight="1" thickBot="1" x14ac:dyDescent="0.2">
      <c r="B24" s="345" t="str">
        <f>B12</f>
        <v>対象外×</v>
      </c>
      <c r="C24" s="346"/>
      <c r="D24" s="165"/>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96"/>
      <c r="AF24" s="120"/>
      <c r="AG24" s="120"/>
      <c r="AH24" s="144"/>
      <c r="AI24" s="226"/>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96"/>
      <c r="BK24" s="196"/>
      <c r="BL24" s="227"/>
      <c r="BM24" s="233"/>
      <c r="BN24" s="351">
        <f>COUNTIF(D24:BM24,"×")+COUNTIF(D24:BK24,"△")</f>
        <v>0</v>
      </c>
      <c r="BO24" s="352"/>
      <c r="BP24" s="352"/>
      <c r="BQ24" s="352"/>
      <c r="BR24" s="353"/>
    </row>
    <row r="25" spans="2:70" ht="19.5" customHeight="1" thickBot="1" x14ac:dyDescent="0.2">
      <c r="B25" s="301"/>
      <c r="C25" s="302"/>
      <c r="D25" s="319" t="s">
        <v>46</v>
      </c>
      <c r="E25" s="320"/>
      <c r="F25" s="320"/>
      <c r="G25" s="321"/>
      <c r="H25" s="368">
        <f>IF(MONTH(AP3)=D16,AP3-D17+1,DAY(EOMONTH(D17,0)))</f>
        <v>31</v>
      </c>
      <c r="I25" s="369"/>
      <c r="J25" s="393" t="s">
        <v>77</v>
      </c>
      <c r="K25" s="394"/>
      <c r="L25" s="394"/>
      <c r="M25" s="394"/>
      <c r="N25" s="395">
        <f>COUNTIF(D24:AH24,"×")</f>
        <v>0</v>
      </c>
      <c r="O25" s="396"/>
      <c r="P25" s="322" t="s">
        <v>56</v>
      </c>
      <c r="Q25" s="323"/>
      <c r="R25" s="323"/>
      <c r="S25" s="323"/>
      <c r="T25" s="358">
        <f>H25-N25</f>
        <v>31</v>
      </c>
      <c r="U25" s="359"/>
      <c r="V25" s="360" t="str">
        <f>V13</f>
        <v>土日数</v>
      </c>
      <c r="W25" s="361"/>
      <c r="X25" s="361"/>
      <c r="Y25" s="361"/>
      <c r="Z25" s="362"/>
      <c r="AA25" s="363"/>
      <c r="AB25" s="324" t="s">
        <v>22</v>
      </c>
      <c r="AC25" s="324"/>
      <c r="AD25" s="324"/>
      <c r="AE25" s="325"/>
      <c r="AF25" s="326">
        <f>COUNTIF(D23:AH23,"●")</f>
        <v>0</v>
      </c>
      <c r="AG25" s="327"/>
      <c r="AH25" s="328"/>
      <c r="AI25" s="319" t="s">
        <v>46</v>
      </c>
      <c r="AJ25" s="320"/>
      <c r="AK25" s="320"/>
      <c r="AL25" s="321"/>
      <c r="AM25" s="368">
        <f>IF(MONTH(AP3)=AI16,AP3-AI17+1,DAY(EOMONTH(AI17,0)))</f>
        <v>30</v>
      </c>
      <c r="AN25" s="369"/>
      <c r="AO25" s="393" t="s">
        <v>77</v>
      </c>
      <c r="AP25" s="394"/>
      <c r="AQ25" s="394"/>
      <c r="AR25" s="394"/>
      <c r="AS25" s="395">
        <f>COUNTIF(AI24:BM24,"×")</f>
        <v>0</v>
      </c>
      <c r="AT25" s="396"/>
      <c r="AU25" s="322" t="s">
        <v>56</v>
      </c>
      <c r="AV25" s="323"/>
      <c r="AW25" s="323"/>
      <c r="AX25" s="323"/>
      <c r="AY25" s="358">
        <f>AM25-AS25</f>
        <v>30</v>
      </c>
      <c r="AZ25" s="359"/>
      <c r="BA25" s="360" t="str">
        <f>V13</f>
        <v>土日数</v>
      </c>
      <c r="BB25" s="361"/>
      <c r="BC25" s="361"/>
      <c r="BD25" s="361"/>
      <c r="BE25" s="362"/>
      <c r="BF25" s="363"/>
      <c r="BG25" s="324" t="s">
        <v>22</v>
      </c>
      <c r="BH25" s="324"/>
      <c r="BI25" s="324"/>
      <c r="BJ25" s="325"/>
      <c r="BK25" s="326">
        <f>COUNTIF(AI23:BM23,"●")</f>
        <v>0</v>
      </c>
      <c r="BL25" s="327"/>
      <c r="BM25" s="328"/>
      <c r="BN25" s="167"/>
      <c r="BO25" s="85"/>
      <c r="BP25" s="85"/>
      <c r="BQ25" s="85"/>
      <c r="BR25" s="85"/>
    </row>
    <row r="26" spans="2:70" ht="19.5" customHeight="1" thickBot="1" x14ac:dyDescent="0.2">
      <c r="B26" s="303"/>
      <c r="C26" s="304"/>
      <c r="D26" s="329" t="s">
        <v>72</v>
      </c>
      <c r="E26" s="330"/>
      <c r="F26" s="330"/>
      <c r="G26" s="331"/>
      <c r="H26" s="263">
        <f>AF25</f>
        <v>0</v>
      </c>
      <c r="I26" s="259" t="s">
        <v>55</v>
      </c>
      <c r="J26" s="264">
        <f>T25</f>
        <v>31</v>
      </c>
      <c r="K26" s="275" t="s">
        <v>19</v>
      </c>
      <c r="L26" s="338">
        <f>H26/J26*100</f>
        <v>0</v>
      </c>
      <c r="M26" s="338"/>
      <c r="N26" s="275" t="s">
        <v>20</v>
      </c>
      <c r="O26" s="339" t="str">
        <f>IF(L26&gt;28.5,"OK",IF(L26=28.5,"OK",IF(L26&lt;28.5,"NG")))</f>
        <v>NG</v>
      </c>
      <c r="P26" s="340"/>
      <c r="Q26" s="341"/>
      <c r="R26" s="342" t="s">
        <v>76</v>
      </c>
      <c r="S26" s="343"/>
      <c r="T26" s="343"/>
      <c r="U26" s="344"/>
      <c r="V26" s="262">
        <f>AF25</f>
        <v>0</v>
      </c>
      <c r="W26" s="276" t="s">
        <v>55</v>
      </c>
      <c r="X26" s="265">
        <f>Z25</f>
        <v>0</v>
      </c>
      <c r="Y26" s="261" t="s">
        <v>19</v>
      </c>
      <c r="Z26" s="354" t="e">
        <f>V26/X26*100</f>
        <v>#DIV/0!</v>
      </c>
      <c r="AA26" s="354"/>
      <c r="AB26" s="258" t="s">
        <v>20</v>
      </c>
      <c r="AC26" s="355" t="e">
        <f>IF(Z26&gt;100,"OK",IF(Z26=100,"OK",IF(Z26&lt;100,"NG")))</f>
        <v>#DIV/0!</v>
      </c>
      <c r="AD26" s="356"/>
      <c r="AE26" s="357"/>
      <c r="AF26" s="335" t="e">
        <f>IF(OR(L26&gt;=28.5,Z26&gt;=100),"OK","NG")</f>
        <v>#DIV/0!</v>
      </c>
      <c r="AG26" s="336"/>
      <c r="AH26" s="337"/>
      <c r="AI26" s="329" t="s">
        <v>72</v>
      </c>
      <c r="AJ26" s="330"/>
      <c r="AK26" s="330"/>
      <c r="AL26" s="331"/>
      <c r="AM26" s="263">
        <f>BK25</f>
        <v>0</v>
      </c>
      <c r="AN26" s="259" t="s">
        <v>55</v>
      </c>
      <c r="AO26" s="264">
        <f>AY25</f>
        <v>30</v>
      </c>
      <c r="AP26" s="275" t="s">
        <v>19</v>
      </c>
      <c r="AQ26" s="338">
        <f>AM26/AO26*100</f>
        <v>0</v>
      </c>
      <c r="AR26" s="338"/>
      <c r="AS26" s="275" t="s">
        <v>20</v>
      </c>
      <c r="AT26" s="339" t="str">
        <f>IF(AQ26&gt;28.5,"OK",IF(AQ26=28.5,"OK",IF(AQ26&lt;28.5,"NG")))</f>
        <v>NG</v>
      </c>
      <c r="AU26" s="340"/>
      <c r="AV26" s="341"/>
      <c r="AW26" s="342" t="s">
        <v>76</v>
      </c>
      <c r="AX26" s="343"/>
      <c r="AY26" s="343"/>
      <c r="AZ26" s="344"/>
      <c r="BA26" s="262">
        <f>BK25</f>
        <v>0</v>
      </c>
      <c r="BB26" s="276" t="s">
        <v>55</v>
      </c>
      <c r="BC26" s="265">
        <f>BE25</f>
        <v>0</v>
      </c>
      <c r="BD26" s="261" t="s">
        <v>19</v>
      </c>
      <c r="BE26" s="354" t="e">
        <f>BA26/BC26*100</f>
        <v>#DIV/0!</v>
      </c>
      <c r="BF26" s="354"/>
      <c r="BG26" s="258" t="s">
        <v>20</v>
      </c>
      <c r="BH26" s="355" t="e">
        <f>IF(BE26&gt;100,"OK",IF(BE26=100,"OK",IF(BE26&lt;100,"NG")))</f>
        <v>#DIV/0!</v>
      </c>
      <c r="BI26" s="356"/>
      <c r="BJ26" s="357"/>
      <c r="BK26" s="335" t="e">
        <f>IF(OR(AQ26&gt;=28.5,BE26&gt;=100),"OK","NG")</f>
        <v>#DIV/0!</v>
      </c>
      <c r="BL26" s="336"/>
      <c r="BM26" s="337"/>
      <c r="BN26" s="168"/>
      <c r="BO26" s="147"/>
      <c r="BP26" s="147"/>
      <c r="BQ26" s="147"/>
      <c r="BR26" s="147"/>
    </row>
    <row r="27" spans="2:70" ht="12" customHeight="1" thickBot="1" x14ac:dyDescent="0.2">
      <c r="B27" s="22"/>
      <c r="C27" s="23"/>
      <c r="D27" s="24"/>
      <c r="E27" s="29"/>
      <c r="F27" s="6"/>
      <c r="G27" s="30"/>
      <c r="H27" s="31"/>
      <c r="I27" s="32"/>
      <c r="J27" s="6"/>
      <c r="K27" s="37"/>
      <c r="L27" s="10"/>
      <c r="M27" s="10"/>
      <c r="N27" s="10"/>
      <c r="O27" s="10"/>
      <c r="P27" s="10"/>
      <c r="Q27" s="10"/>
      <c r="R27" s="10"/>
      <c r="S27" s="10"/>
      <c r="T27" s="10"/>
      <c r="U27" s="10"/>
      <c r="V27" s="10"/>
      <c r="W27" s="10"/>
      <c r="X27" s="10"/>
      <c r="Y27" s="10"/>
      <c r="Z27" s="8"/>
    </row>
    <row r="28" spans="2:70" ht="17.25" customHeight="1" x14ac:dyDescent="0.15">
      <c r="B28" s="364" t="s">
        <v>0</v>
      </c>
      <c r="C28" s="365"/>
      <c r="D28" s="238">
        <f>MONTH(EDATE(AE3,4))</f>
        <v>4</v>
      </c>
      <c r="E28" s="154" t="s">
        <v>57</v>
      </c>
      <c r="F28" s="272"/>
      <c r="G28" s="272"/>
      <c r="H28" s="272"/>
      <c r="I28" s="272"/>
      <c r="J28" s="272"/>
      <c r="K28" s="272"/>
      <c r="L28" s="272"/>
      <c r="M28" s="272"/>
      <c r="N28" s="272"/>
      <c r="O28" s="272"/>
      <c r="P28" s="272"/>
      <c r="Q28" s="272"/>
      <c r="R28" s="272"/>
      <c r="S28" s="277"/>
      <c r="T28" s="277"/>
      <c r="U28" s="277"/>
      <c r="V28" s="277"/>
      <c r="W28" s="277"/>
      <c r="X28" s="277"/>
      <c r="Y28" s="277"/>
      <c r="Z28" s="277"/>
      <c r="AA28" s="277"/>
      <c r="AB28" s="277"/>
      <c r="AC28" s="277"/>
      <c r="AD28" s="277"/>
      <c r="AE28" s="277"/>
      <c r="AF28" s="273"/>
      <c r="AG28" s="273"/>
      <c r="AH28" s="273"/>
      <c r="AI28" s="215">
        <f>MONTH(EDATE(AE3,5))</f>
        <v>5</v>
      </c>
      <c r="AJ28" s="154" t="s">
        <v>57</v>
      </c>
      <c r="AK28" s="277"/>
      <c r="AL28" s="272"/>
      <c r="AM28" s="272"/>
      <c r="AN28" s="272"/>
      <c r="AO28" s="272"/>
      <c r="AP28" s="272"/>
      <c r="AQ28" s="272"/>
      <c r="AR28" s="272"/>
      <c r="AS28" s="272"/>
      <c r="AT28" s="272"/>
      <c r="AU28" s="272"/>
      <c r="AV28" s="272"/>
      <c r="AW28" s="272"/>
      <c r="AX28" s="272"/>
      <c r="AY28" s="272"/>
      <c r="AZ28" s="272"/>
      <c r="BA28" s="277"/>
      <c r="BB28" s="277"/>
      <c r="BC28" s="277"/>
      <c r="BD28" s="277"/>
      <c r="BE28" s="277"/>
      <c r="BF28" s="277"/>
      <c r="BG28" s="277"/>
      <c r="BH28" s="277"/>
      <c r="BI28" s="277"/>
      <c r="BJ28" s="277"/>
      <c r="BK28" s="277"/>
      <c r="BL28" s="273"/>
      <c r="BM28" s="274"/>
      <c r="BN28" s="382" t="s">
        <v>1</v>
      </c>
      <c r="BO28" s="382"/>
      <c r="BP28" s="382"/>
      <c r="BQ28" s="382"/>
      <c r="BR28" s="383"/>
    </row>
    <row r="29" spans="2:70" ht="15" customHeight="1" x14ac:dyDescent="0.15">
      <c r="B29" s="366"/>
      <c r="C29" s="367"/>
      <c r="D29" s="155">
        <f>DATE(YEAR(AE3),MONTH(AE3)+4,1)</f>
        <v>122</v>
      </c>
      <c r="E29" s="116">
        <f>DATE(YEAR(D29),MONTH(D29),DAY(D29)+1)</f>
        <v>123</v>
      </c>
      <c r="F29" s="116">
        <f t="shared" ref="F29:BL29" si="4">DATE(YEAR(E29),MONTH(E29),DAY(E29)+1)</f>
        <v>124</v>
      </c>
      <c r="G29" s="116">
        <f t="shared" si="4"/>
        <v>125</v>
      </c>
      <c r="H29" s="116">
        <f t="shared" si="4"/>
        <v>126</v>
      </c>
      <c r="I29" s="116">
        <f t="shared" si="4"/>
        <v>127</v>
      </c>
      <c r="J29" s="116">
        <f t="shared" si="4"/>
        <v>128</v>
      </c>
      <c r="K29" s="116">
        <f t="shared" si="4"/>
        <v>129</v>
      </c>
      <c r="L29" s="116">
        <f t="shared" si="4"/>
        <v>130</v>
      </c>
      <c r="M29" s="116">
        <f t="shared" si="4"/>
        <v>131</v>
      </c>
      <c r="N29" s="116">
        <f t="shared" si="4"/>
        <v>132</v>
      </c>
      <c r="O29" s="116">
        <f t="shared" si="4"/>
        <v>133</v>
      </c>
      <c r="P29" s="116">
        <f t="shared" si="4"/>
        <v>134</v>
      </c>
      <c r="Q29" s="116">
        <f t="shared" si="4"/>
        <v>135</v>
      </c>
      <c r="R29" s="116">
        <f t="shared" si="4"/>
        <v>136</v>
      </c>
      <c r="S29" s="116">
        <f t="shared" si="4"/>
        <v>137</v>
      </c>
      <c r="T29" s="116">
        <f t="shared" si="4"/>
        <v>138</v>
      </c>
      <c r="U29" s="116">
        <f t="shared" si="4"/>
        <v>139</v>
      </c>
      <c r="V29" s="116">
        <f t="shared" si="4"/>
        <v>140</v>
      </c>
      <c r="W29" s="116">
        <f t="shared" si="4"/>
        <v>141</v>
      </c>
      <c r="X29" s="116">
        <f t="shared" si="4"/>
        <v>142</v>
      </c>
      <c r="Y29" s="116">
        <f t="shared" si="4"/>
        <v>143</v>
      </c>
      <c r="Z29" s="116">
        <f t="shared" si="4"/>
        <v>144</v>
      </c>
      <c r="AA29" s="116">
        <f t="shared" si="4"/>
        <v>145</v>
      </c>
      <c r="AB29" s="116">
        <f t="shared" si="4"/>
        <v>146</v>
      </c>
      <c r="AC29" s="116">
        <f t="shared" si="4"/>
        <v>147</v>
      </c>
      <c r="AD29" s="116">
        <f t="shared" si="4"/>
        <v>148</v>
      </c>
      <c r="AE29" s="189">
        <f t="shared" si="4"/>
        <v>149</v>
      </c>
      <c r="AF29" s="116">
        <f t="shared" si="4"/>
        <v>150</v>
      </c>
      <c r="AG29" s="116">
        <f t="shared" si="4"/>
        <v>151</v>
      </c>
      <c r="AH29" s="139">
        <f t="shared" si="4"/>
        <v>152</v>
      </c>
      <c r="AI29" s="219">
        <f>DATE(YEAR(AE3),MONTH(AE3)+5,1)</f>
        <v>153</v>
      </c>
      <c r="AJ29" s="116">
        <f t="shared" si="4"/>
        <v>154</v>
      </c>
      <c r="AK29" s="116">
        <f t="shared" si="4"/>
        <v>155</v>
      </c>
      <c r="AL29" s="116">
        <f t="shared" si="4"/>
        <v>156</v>
      </c>
      <c r="AM29" s="116">
        <f t="shared" si="4"/>
        <v>157</v>
      </c>
      <c r="AN29" s="116">
        <f t="shared" si="4"/>
        <v>158</v>
      </c>
      <c r="AO29" s="116">
        <f t="shared" si="4"/>
        <v>159</v>
      </c>
      <c r="AP29" s="116">
        <f t="shared" si="4"/>
        <v>160</v>
      </c>
      <c r="AQ29" s="116">
        <f t="shared" si="4"/>
        <v>161</v>
      </c>
      <c r="AR29" s="116">
        <f t="shared" si="4"/>
        <v>162</v>
      </c>
      <c r="AS29" s="116">
        <f t="shared" si="4"/>
        <v>163</v>
      </c>
      <c r="AT29" s="116">
        <f t="shared" si="4"/>
        <v>164</v>
      </c>
      <c r="AU29" s="116">
        <f t="shared" si="4"/>
        <v>165</v>
      </c>
      <c r="AV29" s="116">
        <f t="shared" si="4"/>
        <v>166</v>
      </c>
      <c r="AW29" s="116">
        <f t="shared" si="4"/>
        <v>167</v>
      </c>
      <c r="AX29" s="116">
        <f t="shared" si="4"/>
        <v>168</v>
      </c>
      <c r="AY29" s="116">
        <f t="shared" si="4"/>
        <v>169</v>
      </c>
      <c r="AZ29" s="116">
        <f t="shared" si="4"/>
        <v>170</v>
      </c>
      <c r="BA29" s="116">
        <f t="shared" si="4"/>
        <v>171</v>
      </c>
      <c r="BB29" s="116">
        <f t="shared" si="4"/>
        <v>172</v>
      </c>
      <c r="BC29" s="116">
        <f t="shared" si="4"/>
        <v>173</v>
      </c>
      <c r="BD29" s="116">
        <f t="shared" si="4"/>
        <v>174</v>
      </c>
      <c r="BE29" s="116">
        <f t="shared" si="4"/>
        <v>175</v>
      </c>
      <c r="BF29" s="116">
        <f t="shared" si="4"/>
        <v>176</v>
      </c>
      <c r="BG29" s="116">
        <f t="shared" si="4"/>
        <v>177</v>
      </c>
      <c r="BH29" s="116">
        <f t="shared" si="4"/>
        <v>178</v>
      </c>
      <c r="BI29" s="116">
        <f t="shared" si="4"/>
        <v>179</v>
      </c>
      <c r="BJ29" s="116">
        <f t="shared" si="4"/>
        <v>180</v>
      </c>
      <c r="BK29" s="116">
        <f t="shared" si="4"/>
        <v>181</v>
      </c>
      <c r="BL29" s="116">
        <f t="shared" si="4"/>
        <v>182</v>
      </c>
      <c r="BM29" s="139" t="str">
        <f>IF(BL29="","",IF(DAY(BL29+1)=1,"",BL29+1))</f>
        <v/>
      </c>
      <c r="BN29" s="385"/>
      <c r="BO29" s="385"/>
      <c r="BP29" s="385"/>
      <c r="BQ29" s="385"/>
      <c r="BR29" s="386"/>
    </row>
    <row r="30" spans="2:70" ht="15" customHeight="1" thickBot="1" x14ac:dyDescent="0.2">
      <c r="B30" s="345"/>
      <c r="C30" s="346"/>
      <c r="D30" s="172" t="str">
        <f>TEXT(D29,"aaa")</f>
        <v>火</v>
      </c>
      <c r="E30" s="173" t="str">
        <f t="shared" ref="E30:BM30" si="5">TEXT(E29,"aaa")</f>
        <v>水</v>
      </c>
      <c r="F30" s="173" t="str">
        <f t="shared" si="5"/>
        <v>木</v>
      </c>
      <c r="G30" s="173" t="str">
        <f t="shared" si="5"/>
        <v>金</v>
      </c>
      <c r="H30" s="173" t="str">
        <f t="shared" si="5"/>
        <v>土</v>
      </c>
      <c r="I30" s="173" t="str">
        <f t="shared" si="5"/>
        <v>日</v>
      </c>
      <c r="J30" s="173" t="str">
        <f t="shared" si="5"/>
        <v>月</v>
      </c>
      <c r="K30" s="173" t="str">
        <f t="shared" si="5"/>
        <v>火</v>
      </c>
      <c r="L30" s="173" t="str">
        <f t="shared" si="5"/>
        <v>水</v>
      </c>
      <c r="M30" s="173" t="str">
        <f t="shared" si="5"/>
        <v>木</v>
      </c>
      <c r="N30" s="173" t="str">
        <f t="shared" si="5"/>
        <v>金</v>
      </c>
      <c r="O30" s="173" t="str">
        <f t="shared" si="5"/>
        <v>土</v>
      </c>
      <c r="P30" s="173" t="str">
        <f t="shared" si="5"/>
        <v>日</v>
      </c>
      <c r="Q30" s="173" t="str">
        <f t="shared" si="5"/>
        <v>月</v>
      </c>
      <c r="R30" s="173" t="str">
        <f t="shared" si="5"/>
        <v>火</v>
      </c>
      <c r="S30" s="173" t="str">
        <f t="shared" si="5"/>
        <v>水</v>
      </c>
      <c r="T30" s="173" t="str">
        <f t="shared" si="5"/>
        <v>木</v>
      </c>
      <c r="U30" s="173" t="str">
        <f t="shared" si="5"/>
        <v>金</v>
      </c>
      <c r="V30" s="173" t="str">
        <f t="shared" si="5"/>
        <v>土</v>
      </c>
      <c r="W30" s="173" t="str">
        <f t="shared" si="5"/>
        <v>日</v>
      </c>
      <c r="X30" s="173" t="str">
        <f t="shared" si="5"/>
        <v>月</v>
      </c>
      <c r="Y30" s="173" t="str">
        <f t="shared" si="5"/>
        <v>火</v>
      </c>
      <c r="Z30" s="173" t="str">
        <f t="shared" si="5"/>
        <v>水</v>
      </c>
      <c r="AA30" s="173" t="str">
        <f t="shared" si="5"/>
        <v>木</v>
      </c>
      <c r="AB30" s="173" t="str">
        <f t="shared" si="5"/>
        <v>金</v>
      </c>
      <c r="AC30" s="173" t="str">
        <f t="shared" si="5"/>
        <v>土</v>
      </c>
      <c r="AD30" s="173" t="str">
        <f t="shared" si="5"/>
        <v>日</v>
      </c>
      <c r="AE30" s="190" t="str">
        <f t="shared" si="5"/>
        <v>月</v>
      </c>
      <c r="AF30" s="236" t="str">
        <f t="shared" si="5"/>
        <v>火</v>
      </c>
      <c r="AG30" s="236" t="str">
        <f t="shared" si="5"/>
        <v>水</v>
      </c>
      <c r="AH30" s="237" t="str">
        <f t="shared" si="5"/>
        <v>木</v>
      </c>
      <c r="AI30" s="220" t="str">
        <f t="shared" si="5"/>
        <v>金</v>
      </c>
      <c r="AJ30" s="173" t="str">
        <f t="shared" si="5"/>
        <v>土</v>
      </c>
      <c r="AK30" s="173" t="str">
        <f t="shared" si="5"/>
        <v>日</v>
      </c>
      <c r="AL30" s="173" t="str">
        <f t="shared" si="5"/>
        <v>月</v>
      </c>
      <c r="AM30" s="173" t="str">
        <f t="shared" si="5"/>
        <v>火</v>
      </c>
      <c r="AN30" s="173" t="str">
        <f t="shared" si="5"/>
        <v>水</v>
      </c>
      <c r="AO30" s="173" t="str">
        <f t="shared" si="5"/>
        <v>木</v>
      </c>
      <c r="AP30" s="173" t="str">
        <f t="shared" si="5"/>
        <v>金</v>
      </c>
      <c r="AQ30" s="173" t="str">
        <f t="shared" si="5"/>
        <v>土</v>
      </c>
      <c r="AR30" s="173" t="str">
        <f t="shared" si="5"/>
        <v>日</v>
      </c>
      <c r="AS30" s="173" t="str">
        <f t="shared" si="5"/>
        <v>月</v>
      </c>
      <c r="AT30" s="173" t="str">
        <f t="shared" si="5"/>
        <v>火</v>
      </c>
      <c r="AU30" s="173" t="str">
        <f t="shared" si="5"/>
        <v>水</v>
      </c>
      <c r="AV30" s="173" t="str">
        <f t="shared" si="5"/>
        <v>木</v>
      </c>
      <c r="AW30" s="173" t="str">
        <f t="shared" si="5"/>
        <v>金</v>
      </c>
      <c r="AX30" s="173" t="str">
        <f t="shared" si="5"/>
        <v>土</v>
      </c>
      <c r="AY30" s="173" t="str">
        <f t="shared" si="5"/>
        <v>日</v>
      </c>
      <c r="AZ30" s="173" t="str">
        <f t="shared" si="5"/>
        <v>月</v>
      </c>
      <c r="BA30" s="173" t="str">
        <f t="shared" si="5"/>
        <v>火</v>
      </c>
      <c r="BB30" s="173" t="str">
        <f t="shared" si="5"/>
        <v>水</v>
      </c>
      <c r="BC30" s="173" t="str">
        <f t="shared" si="5"/>
        <v>木</v>
      </c>
      <c r="BD30" s="173" t="str">
        <f t="shared" si="5"/>
        <v>金</v>
      </c>
      <c r="BE30" s="173" t="str">
        <f t="shared" si="5"/>
        <v>土</v>
      </c>
      <c r="BF30" s="173" t="str">
        <f t="shared" si="5"/>
        <v>日</v>
      </c>
      <c r="BG30" s="173" t="str">
        <f t="shared" si="5"/>
        <v>月</v>
      </c>
      <c r="BH30" s="173" t="str">
        <f t="shared" si="5"/>
        <v>火</v>
      </c>
      <c r="BI30" s="173" t="str">
        <f t="shared" si="5"/>
        <v>水</v>
      </c>
      <c r="BJ30" s="173" t="str">
        <f t="shared" si="5"/>
        <v>木</v>
      </c>
      <c r="BK30" s="173" t="str">
        <f t="shared" si="5"/>
        <v>金</v>
      </c>
      <c r="BL30" s="236" t="str">
        <f t="shared" si="5"/>
        <v>土</v>
      </c>
      <c r="BM30" s="237" t="str">
        <f t="shared" si="5"/>
        <v/>
      </c>
      <c r="BN30" s="388"/>
      <c r="BO30" s="388"/>
      <c r="BP30" s="388"/>
      <c r="BQ30" s="388"/>
      <c r="BR30" s="389"/>
    </row>
    <row r="31" spans="2:70" ht="31.5" customHeight="1" thickBot="1" x14ac:dyDescent="0.2">
      <c r="B31" s="347" t="s">
        <v>5</v>
      </c>
      <c r="C31" s="348"/>
      <c r="D31" s="156"/>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40"/>
      <c r="AI31" s="221"/>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91"/>
      <c r="BK31" s="191"/>
      <c r="BL31" s="125" t="s">
        <v>68</v>
      </c>
      <c r="BM31" s="140"/>
      <c r="BN31" s="349"/>
      <c r="BO31" s="349"/>
      <c r="BP31" s="349"/>
      <c r="BQ31" s="349"/>
      <c r="BR31" s="350"/>
    </row>
    <row r="32" spans="2:70" ht="15" customHeight="1" x14ac:dyDescent="0.15">
      <c r="B32" s="305"/>
      <c r="C32" s="306"/>
      <c r="D32" s="157"/>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197"/>
      <c r="AF32" s="253"/>
      <c r="AG32" s="253"/>
      <c r="AH32" s="254"/>
      <c r="AI32" s="222"/>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197"/>
      <c r="BK32" s="197"/>
      <c r="BL32" s="253"/>
      <c r="BM32" s="254"/>
      <c r="BN32" s="307"/>
      <c r="BO32" s="307"/>
      <c r="BP32" s="307"/>
      <c r="BQ32" s="307"/>
      <c r="BR32" s="308"/>
    </row>
    <row r="33" spans="2:71" ht="15" customHeight="1" x14ac:dyDescent="0.15">
      <c r="B33" s="309"/>
      <c r="C33" s="310"/>
      <c r="D33" s="158"/>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193"/>
      <c r="AF33" s="73"/>
      <c r="AG33" s="73"/>
      <c r="AH33" s="141"/>
      <c r="AI33" s="22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193"/>
      <c r="BK33" s="193"/>
      <c r="BL33" s="73"/>
      <c r="BM33" s="141"/>
      <c r="BN33" s="311"/>
      <c r="BO33" s="311"/>
      <c r="BP33" s="311"/>
      <c r="BQ33" s="311"/>
      <c r="BR33" s="312"/>
    </row>
    <row r="34" spans="2:71" ht="15" customHeight="1" thickBot="1" x14ac:dyDescent="0.2">
      <c r="B34" s="313"/>
      <c r="C34" s="314"/>
      <c r="D34" s="159"/>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198"/>
      <c r="AF34" s="72"/>
      <c r="AG34" s="250"/>
      <c r="AH34" s="251"/>
      <c r="AI34" s="239"/>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198"/>
      <c r="BK34" s="198"/>
      <c r="BL34" s="72"/>
      <c r="BM34" s="142"/>
      <c r="BN34" s="58"/>
      <c r="BO34" s="59"/>
      <c r="BP34" s="59"/>
      <c r="BQ34" s="59"/>
      <c r="BR34" s="60"/>
    </row>
    <row r="35" spans="2:71" ht="15" customHeight="1" x14ac:dyDescent="0.15">
      <c r="B35" s="315" t="str">
        <f>B23</f>
        <v>休工日●</v>
      </c>
      <c r="C35" s="316"/>
      <c r="D35" s="160"/>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252"/>
      <c r="AH35" s="166"/>
      <c r="AI35" s="225"/>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195"/>
      <c r="BK35" s="195"/>
      <c r="BL35" s="52"/>
      <c r="BM35" s="143"/>
      <c r="BN35" s="317">
        <f>COUNTIF(D35:BM35,"●")</f>
        <v>0</v>
      </c>
      <c r="BO35" s="317"/>
      <c r="BP35" s="317"/>
      <c r="BQ35" s="317"/>
      <c r="BR35" s="318"/>
    </row>
    <row r="36" spans="2:71" s="55" customFormat="1" ht="15" customHeight="1" thickBot="1" x14ac:dyDescent="0.2">
      <c r="B36" s="345" t="str">
        <f>B24</f>
        <v>対象外×</v>
      </c>
      <c r="C36" s="346"/>
      <c r="D36" s="178"/>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99"/>
      <c r="AF36" s="242"/>
      <c r="AG36" s="242"/>
      <c r="AH36" s="244"/>
      <c r="AI36" s="240"/>
      <c r="AJ36" s="161"/>
      <c r="AK36" s="161"/>
      <c r="AL36" s="161"/>
      <c r="AM36" s="161"/>
      <c r="AN36" s="161"/>
      <c r="AO36" s="161"/>
      <c r="AP36" s="161"/>
      <c r="AQ36" s="161"/>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244"/>
      <c r="BN36" s="435">
        <f>COUNTIF(D36:BM36,"×")+COUNTIF(D36:BK36,"△")</f>
        <v>0</v>
      </c>
      <c r="BO36" s="435"/>
      <c r="BP36" s="435"/>
      <c r="BQ36" s="435"/>
      <c r="BR36" s="436"/>
    </row>
    <row r="37" spans="2:71" ht="19.5" customHeight="1" thickBot="1" x14ac:dyDescent="0.2">
      <c r="B37" s="301"/>
      <c r="C37" s="302"/>
      <c r="D37" s="319" t="s">
        <v>46</v>
      </c>
      <c r="E37" s="320"/>
      <c r="F37" s="320"/>
      <c r="G37" s="321"/>
      <c r="H37" s="368">
        <f>IF(MONTH(AP3)=D28,AP3-D29+1,DAY(EOMONTH(D29,0)))</f>
        <v>31</v>
      </c>
      <c r="I37" s="369"/>
      <c r="J37" s="393" t="s">
        <v>77</v>
      </c>
      <c r="K37" s="394"/>
      <c r="L37" s="394"/>
      <c r="M37" s="394"/>
      <c r="N37" s="395">
        <f>COUNTIF(D36:AH36,"×")</f>
        <v>0</v>
      </c>
      <c r="O37" s="396"/>
      <c r="P37" s="322" t="s">
        <v>56</v>
      </c>
      <c r="Q37" s="323"/>
      <c r="R37" s="323"/>
      <c r="S37" s="323"/>
      <c r="T37" s="358">
        <f>H37-N37</f>
        <v>31</v>
      </c>
      <c r="U37" s="359"/>
      <c r="V37" s="360" t="str">
        <f>V13</f>
        <v>土日数</v>
      </c>
      <c r="W37" s="361"/>
      <c r="X37" s="361"/>
      <c r="Y37" s="361"/>
      <c r="Z37" s="362"/>
      <c r="AA37" s="363"/>
      <c r="AB37" s="324" t="s">
        <v>22</v>
      </c>
      <c r="AC37" s="324"/>
      <c r="AD37" s="324"/>
      <c r="AE37" s="325"/>
      <c r="AF37" s="326">
        <f>COUNTIF(D35:AH35,"●")</f>
        <v>0</v>
      </c>
      <c r="AG37" s="327"/>
      <c r="AH37" s="328"/>
      <c r="AI37" s="319" t="s">
        <v>46</v>
      </c>
      <c r="AJ37" s="320"/>
      <c r="AK37" s="320"/>
      <c r="AL37" s="321"/>
      <c r="AM37" s="368">
        <f>IF(MONTH(AP3)=AI28,AP3-AI29+1,DAY(EOMONTH(AI29,0)))</f>
        <v>30</v>
      </c>
      <c r="AN37" s="369"/>
      <c r="AO37" s="393" t="s">
        <v>77</v>
      </c>
      <c r="AP37" s="394"/>
      <c r="AQ37" s="394"/>
      <c r="AR37" s="394"/>
      <c r="AS37" s="395">
        <f>COUNTIF(AI36:BM36,"×")</f>
        <v>0</v>
      </c>
      <c r="AT37" s="396"/>
      <c r="AU37" s="322" t="s">
        <v>56</v>
      </c>
      <c r="AV37" s="323"/>
      <c r="AW37" s="323"/>
      <c r="AX37" s="323"/>
      <c r="AY37" s="358">
        <f>AM37-AS37</f>
        <v>30</v>
      </c>
      <c r="AZ37" s="359"/>
      <c r="BA37" s="360" t="str">
        <f>V13</f>
        <v>土日数</v>
      </c>
      <c r="BB37" s="361"/>
      <c r="BC37" s="361"/>
      <c r="BD37" s="361"/>
      <c r="BE37" s="449"/>
      <c r="BF37" s="450"/>
      <c r="BG37" s="324" t="s">
        <v>22</v>
      </c>
      <c r="BH37" s="324"/>
      <c r="BI37" s="324"/>
      <c r="BJ37" s="325"/>
      <c r="BK37" s="332">
        <f>COUNTIF(AI35:BM35,"●")</f>
        <v>0</v>
      </c>
      <c r="BL37" s="333"/>
      <c r="BM37" s="334"/>
      <c r="BN37" s="167"/>
      <c r="BO37" s="85"/>
      <c r="BP37" s="85"/>
      <c r="BQ37" s="85"/>
      <c r="BR37" s="85"/>
    </row>
    <row r="38" spans="2:71" ht="19.5" customHeight="1" thickBot="1" x14ac:dyDescent="0.2">
      <c r="B38" s="303"/>
      <c r="C38" s="304"/>
      <c r="D38" s="329" t="s">
        <v>72</v>
      </c>
      <c r="E38" s="330"/>
      <c r="F38" s="330"/>
      <c r="G38" s="331"/>
      <c r="H38" s="263">
        <f>AF37</f>
        <v>0</v>
      </c>
      <c r="I38" s="259" t="s">
        <v>55</v>
      </c>
      <c r="J38" s="264">
        <f>T37</f>
        <v>31</v>
      </c>
      <c r="K38" s="275" t="s">
        <v>19</v>
      </c>
      <c r="L38" s="338">
        <f>H38/J38*100</f>
        <v>0</v>
      </c>
      <c r="M38" s="338"/>
      <c r="N38" s="275" t="s">
        <v>20</v>
      </c>
      <c r="O38" s="339" t="str">
        <f>IF(L38&gt;28.5,"OK",IF(L38=28.5,"OK",IF(L38&lt;28.5,"NG")))</f>
        <v>NG</v>
      </c>
      <c r="P38" s="340"/>
      <c r="Q38" s="341"/>
      <c r="R38" s="342" t="s">
        <v>76</v>
      </c>
      <c r="S38" s="343"/>
      <c r="T38" s="343"/>
      <c r="U38" s="344"/>
      <c r="V38" s="262">
        <f>AF37</f>
        <v>0</v>
      </c>
      <c r="W38" s="276" t="s">
        <v>55</v>
      </c>
      <c r="X38" s="265">
        <f>Z37</f>
        <v>0</v>
      </c>
      <c r="Y38" s="261" t="s">
        <v>19</v>
      </c>
      <c r="Z38" s="354" t="e">
        <f>V38/X38*100</f>
        <v>#DIV/0!</v>
      </c>
      <c r="AA38" s="354"/>
      <c r="AB38" s="258" t="s">
        <v>20</v>
      </c>
      <c r="AC38" s="355" t="e">
        <f>IF(Z38&gt;100,"OK",IF(Z38=100,"OK",IF(Z38&lt;100,"NG")))</f>
        <v>#DIV/0!</v>
      </c>
      <c r="AD38" s="356"/>
      <c r="AE38" s="357"/>
      <c r="AF38" s="335" t="e">
        <f>IF(OR(L38&gt;=28.5,Z38&gt;=100),"OK","NG")</f>
        <v>#DIV/0!</v>
      </c>
      <c r="AG38" s="336"/>
      <c r="AH38" s="337"/>
      <c r="AI38" s="329" t="s">
        <v>72</v>
      </c>
      <c r="AJ38" s="330"/>
      <c r="AK38" s="330"/>
      <c r="AL38" s="331"/>
      <c r="AM38" s="263">
        <f>BK37</f>
        <v>0</v>
      </c>
      <c r="AN38" s="259" t="s">
        <v>55</v>
      </c>
      <c r="AO38" s="264">
        <f>AY37</f>
        <v>30</v>
      </c>
      <c r="AP38" s="275" t="s">
        <v>19</v>
      </c>
      <c r="AQ38" s="338">
        <f>AM38/AO38*100</f>
        <v>0</v>
      </c>
      <c r="AR38" s="338"/>
      <c r="AS38" s="275" t="s">
        <v>20</v>
      </c>
      <c r="AT38" s="339" t="str">
        <f>IF(AQ38&gt;28.5,"OK",IF(AQ38=28.5,"OK",IF(AQ38&lt;28.5,"NG")))</f>
        <v>NG</v>
      </c>
      <c r="AU38" s="340"/>
      <c r="AV38" s="341"/>
      <c r="AW38" s="342" t="s">
        <v>76</v>
      </c>
      <c r="AX38" s="343"/>
      <c r="AY38" s="343"/>
      <c r="AZ38" s="344"/>
      <c r="BA38" s="262">
        <f>BK37</f>
        <v>0</v>
      </c>
      <c r="BB38" s="276" t="s">
        <v>55</v>
      </c>
      <c r="BC38" s="265">
        <f>BE37</f>
        <v>0</v>
      </c>
      <c r="BD38" s="261" t="s">
        <v>19</v>
      </c>
      <c r="BE38" s="354" t="e">
        <f>BA38/BC38*100</f>
        <v>#DIV/0!</v>
      </c>
      <c r="BF38" s="354"/>
      <c r="BG38" s="258" t="s">
        <v>20</v>
      </c>
      <c r="BH38" s="355" t="e">
        <f>IF(BE38&gt;100,"OK",IF(BE38=100,"OK",IF(BE38&lt;100,"NG")))</f>
        <v>#DIV/0!</v>
      </c>
      <c r="BI38" s="356"/>
      <c r="BJ38" s="357"/>
      <c r="BK38" s="335" t="e">
        <f>IF(OR(AQ38&gt;=28.5,BE38&gt;=100),"OK","NG")</f>
        <v>#DIV/0!</v>
      </c>
      <c r="BL38" s="336"/>
      <c r="BM38" s="337"/>
      <c r="BN38" s="168"/>
      <c r="BO38" s="147"/>
      <c r="BP38" s="147"/>
      <c r="BQ38" s="147"/>
      <c r="BR38" s="147"/>
    </row>
    <row r="39" spans="2:71" ht="11.25" customHeight="1" x14ac:dyDescent="0.15">
      <c r="B39" s="74"/>
      <c r="C39" s="75"/>
      <c r="D39" s="76"/>
      <c r="E39" s="77"/>
      <c r="F39" s="78"/>
      <c r="G39" s="79"/>
      <c r="H39" s="80"/>
      <c r="I39" s="81"/>
      <c r="J39" s="78"/>
      <c r="K39" s="82"/>
      <c r="L39" s="83"/>
      <c r="M39" s="83"/>
      <c r="N39" s="83"/>
      <c r="O39" s="83"/>
      <c r="P39" s="83"/>
      <c r="Q39" s="83"/>
      <c r="R39" s="83"/>
      <c r="S39" s="83"/>
      <c r="T39" s="83"/>
      <c r="U39" s="83"/>
      <c r="V39" s="83"/>
      <c r="W39" s="83"/>
      <c r="X39" s="83"/>
      <c r="Y39" s="83"/>
      <c r="Z39" s="84"/>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147"/>
      <c r="BJ39" s="147"/>
      <c r="BK39" s="147"/>
      <c r="BL39" s="147"/>
      <c r="BM39" s="147"/>
      <c r="BN39" s="147"/>
      <c r="BO39" s="147"/>
      <c r="BP39" s="147"/>
      <c r="BQ39" s="147"/>
      <c r="BR39" s="147"/>
    </row>
    <row r="40" spans="2:71" s="65" customFormat="1" ht="19.5" customHeight="1" thickBot="1" x14ac:dyDescent="0.2">
      <c r="B40" s="86"/>
      <c r="C40" s="86"/>
      <c r="D40" s="105" t="s">
        <v>21</v>
      </c>
      <c r="E40" s="106"/>
      <c r="F40" s="107"/>
      <c r="G40" s="108"/>
      <c r="H40" s="109"/>
      <c r="I40" s="109"/>
      <c r="J40" s="110"/>
      <c r="K40" s="111"/>
      <c r="L40" s="112"/>
      <c r="M40" s="112"/>
      <c r="N40" s="112"/>
      <c r="O40" s="112"/>
      <c r="P40" s="110"/>
      <c r="Q40" s="110"/>
      <c r="R40" s="112"/>
      <c r="S40" s="112"/>
      <c r="T40" s="113"/>
      <c r="U40" s="113"/>
      <c r="V40" s="113"/>
      <c r="W40" s="113"/>
      <c r="X40" s="113"/>
      <c r="Y40" s="114" t="s">
        <v>59</v>
      </c>
      <c r="Z40" s="113"/>
      <c r="AA40" s="92"/>
      <c r="AB40" s="92"/>
      <c r="AC40" s="92"/>
      <c r="AD40" s="93"/>
      <c r="AE40" s="94"/>
      <c r="AF40" s="95"/>
      <c r="AG40" s="95"/>
      <c r="AH40" s="95"/>
      <c r="AI40" s="95"/>
      <c r="AJ40" s="95"/>
      <c r="AK40" s="95"/>
      <c r="AL40" s="95"/>
      <c r="AM40" s="428" t="s">
        <v>46</v>
      </c>
      <c r="AN40" s="428"/>
      <c r="AO40" s="428"/>
      <c r="AP40" s="428"/>
      <c r="AQ40" s="428"/>
      <c r="AR40" s="95"/>
      <c r="AS40" s="95"/>
      <c r="AT40" s="428" t="s">
        <v>45</v>
      </c>
      <c r="AU40" s="428"/>
      <c r="AV40" s="428"/>
      <c r="AW40" s="428"/>
      <c r="AX40" s="428"/>
      <c r="AY40" s="95"/>
      <c r="AZ40" s="95"/>
      <c r="BA40" s="438"/>
      <c r="BB40" s="438"/>
      <c r="BC40" s="438"/>
      <c r="BD40" s="438"/>
      <c r="BE40" s="438"/>
      <c r="BF40" s="95"/>
      <c r="BG40" s="95"/>
      <c r="BH40" s="95"/>
      <c r="BI40" s="95"/>
      <c r="BJ40" s="95"/>
      <c r="BK40" s="95"/>
      <c r="BL40" s="95"/>
      <c r="BM40" s="95"/>
      <c r="BN40" s="95"/>
      <c r="BO40" s="95"/>
      <c r="BP40" s="95"/>
      <c r="BQ40" s="95"/>
      <c r="BR40" s="95"/>
      <c r="BS40" s="68"/>
    </row>
    <row r="41" spans="2:71" s="65" customFormat="1" ht="15.75" customHeight="1" thickBot="1" x14ac:dyDescent="0.2">
      <c r="B41" s="86"/>
      <c r="C41" s="86"/>
      <c r="D41" s="96" t="s">
        <v>10</v>
      </c>
      <c r="E41" s="122" t="s">
        <v>14</v>
      </c>
      <c r="F41" s="51" t="s">
        <v>12</v>
      </c>
      <c r="G41" s="92"/>
      <c r="H41" s="92"/>
      <c r="I41" s="92"/>
      <c r="J41" s="92"/>
      <c r="K41" s="92"/>
      <c r="L41" s="92"/>
      <c r="M41" s="92"/>
      <c r="N41" s="92"/>
      <c r="O41" s="92"/>
      <c r="P41" s="92"/>
      <c r="Q41" s="92"/>
      <c r="R41" s="92"/>
      <c r="S41" s="92"/>
      <c r="T41" s="87"/>
      <c r="U41" s="87"/>
      <c r="V41" s="87"/>
      <c r="W41" s="87"/>
      <c r="X41" s="87"/>
      <c r="Y41" s="51" t="s">
        <v>16</v>
      </c>
      <c r="Z41" s="51"/>
      <c r="AA41" s="51"/>
      <c r="AB41" s="51"/>
      <c r="AC41" s="51"/>
      <c r="AD41" s="51"/>
      <c r="AE41" s="51"/>
      <c r="AF41" s="451">
        <f>AM41-AT41-BA41</f>
        <v>1</v>
      </c>
      <c r="AG41" s="452"/>
      <c r="AH41" s="452"/>
      <c r="AI41" s="452"/>
      <c r="AJ41" s="453"/>
      <c r="AK41" s="51" t="s">
        <v>17</v>
      </c>
      <c r="AL41" s="121" t="s">
        <v>44</v>
      </c>
      <c r="AM41" s="451">
        <f>AP3-AE3+1</f>
        <v>1</v>
      </c>
      <c r="AN41" s="452"/>
      <c r="AO41" s="452"/>
      <c r="AP41" s="452"/>
      <c r="AQ41" s="453"/>
      <c r="AR41" s="51" t="s">
        <v>17</v>
      </c>
      <c r="AS41" s="121" t="s">
        <v>43</v>
      </c>
      <c r="AT41" s="451">
        <f>SUM(BN12,BN24,BN36)</f>
        <v>0</v>
      </c>
      <c r="AU41" s="452"/>
      <c r="AV41" s="452"/>
      <c r="AW41" s="452"/>
      <c r="AX41" s="453"/>
      <c r="AY41" s="51" t="s">
        <v>17</v>
      </c>
      <c r="AZ41" s="51"/>
      <c r="BA41" s="437"/>
      <c r="BB41" s="437"/>
      <c r="BC41" s="437"/>
      <c r="BD41" s="437"/>
      <c r="BE41" s="437"/>
      <c r="BF41" s="97"/>
      <c r="BG41" s="97"/>
      <c r="BH41" s="97"/>
      <c r="BI41" s="97"/>
      <c r="BJ41" s="97"/>
      <c r="BK41" s="97"/>
      <c r="BL41" s="97"/>
      <c r="BM41" s="97"/>
      <c r="BN41" s="97"/>
      <c r="BO41" s="97"/>
      <c r="BP41" s="97"/>
      <c r="BQ41" s="97"/>
      <c r="BR41" s="97"/>
      <c r="BS41" s="68"/>
    </row>
    <row r="42" spans="2:71" s="65" customFormat="1" ht="15.75" customHeight="1" thickBot="1" x14ac:dyDescent="0.2">
      <c r="B42" s="86"/>
      <c r="C42" s="86"/>
      <c r="D42" s="96" t="s">
        <v>3</v>
      </c>
      <c r="E42" s="123" t="s">
        <v>14</v>
      </c>
      <c r="F42" s="51" t="s">
        <v>13</v>
      </c>
      <c r="G42" s="98"/>
      <c r="H42" s="99"/>
      <c r="I42" s="100"/>
      <c r="J42" s="51"/>
      <c r="K42" s="101"/>
      <c r="L42" s="87"/>
      <c r="M42" s="87"/>
      <c r="N42" s="87"/>
      <c r="O42" s="87"/>
      <c r="P42" s="87"/>
      <c r="Q42" s="87"/>
      <c r="R42" s="87"/>
      <c r="S42" s="87"/>
      <c r="T42" s="87"/>
      <c r="U42" s="87"/>
      <c r="V42" s="87"/>
      <c r="W42" s="87"/>
      <c r="X42" s="87"/>
      <c r="Y42" s="51" t="s">
        <v>15</v>
      </c>
      <c r="Z42" s="51"/>
      <c r="AA42" s="51"/>
      <c r="AB42" s="51"/>
      <c r="AC42" s="51"/>
      <c r="AD42" s="51"/>
      <c r="AE42" s="51"/>
      <c r="AF42" s="451">
        <f>SUM(BN11,BN23,BN35)</f>
        <v>0</v>
      </c>
      <c r="AG42" s="452"/>
      <c r="AH42" s="452"/>
      <c r="AI42" s="452"/>
      <c r="AJ42" s="453"/>
      <c r="AK42" s="51" t="s">
        <v>17</v>
      </c>
      <c r="AL42" s="51"/>
      <c r="AM42" s="51"/>
      <c r="AN42" s="51"/>
      <c r="AO42" s="51"/>
      <c r="AP42" s="51"/>
      <c r="AQ42" s="51"/>
      <c r="AR42" s="51"/>
      <c r="AS42" s="51"/>
      <c r="AT42" s="51"/>
      <c r="AU42" s="51"/>
      <c r="AV42" s="51"/>
      <c r="AW42" s="51"/>
      <c r="AX42" s="51"/>
      <c r="AY42" s="51"/>
      <c r="AZ42" s="97"/>
      <c r="BA42" s="97"/>
      <c r="BB42" s="97"/>
      <c r="BC42" s="97"/>
      <c r="BD42" s="97"/>
      <c r="BE42" s="97"/>
      <c r="BF42" s="97"/>
      <c r="BG42" s="97"/>
      <c r="BH42" s="97"/>
      <c r="BI42" s="97"/>
      <c r="BJ42" s="97"/>
      <c r="BK42" s="97"/>
      <c r="BL42" s="97"/>
      <c r="BM42" s="97"/>
      <c r="BN42" s="97"/>
      <c r="BO42" s="97"/>
      <c r="BP42" s="97"/>
      <c r="BQ42" s="97"/>
      <c r="BR42" s="97"/>
      <c r="BS42" s="68"/>
    </row>
    <row r="43" spans="2:71" s="65" customFormat="1" ht="15.75" customHeight="1" thickBot="1" x14ac:dyDescent="0.2">
      <c r="B43" s="86"/>
      <c r="C43" s="86"/>
      <c r="D43" s="96" t="s">
        <v>2</v>
      </c>
      <c r="E43" s="123" t="s">
        <v>14</v>
      </c>
      <c r="F43" s="51" t="s">
        <v>11</v>
      </c>
      <c r="G43" s="98"/>
      <c r="H43" s="99"/>
      <c r="I43" s="100"/>
      <c r="J43" s="51"/>
      <c r="K43" s="101"/>
      <c r="L43" s="87"/>
      <c r="M43" s="87"/>
      <c r="N43" s="87"/>
      <c r="O43" s="87"/>
      <c r="P43" s="87"/>
      <c r="Q43" s="87"/>
      <c r="R43" s="87"/>
      <c r="S43" s="87"/>
      <c r="T43" s="87"/>
      <c r="U43" s="87"/>
      <c r="V43" s="87"/>
      <c r="W43" s="87"/>
      <c r="X43" s="87"/>
      <c r="Y43" s="51" t="s">
        <v>18</v>
      </c>
      <c r="Z43" s="51"/>
      <c r="AA43" s="51"/>
      <c r="AB43" s="51"/>
      <c r="AC43" s="51"/>
      <c r="AD43" s="51"/>
      <c r="AE43" s="51"/>
      <c r="AF43" s="451">
        <f>AF42</f>
        <v>0</v>
      </c>
      <c r="AG43" s="452"/>
      <c r="AH43" s="452"/>
      <c r="AI43" s="452"/>
      <c r="AJ43" s="453"/>
      <c r="AK43" s="51" t="s">
        <v>17</v>
      </c>
      <c r="AL43" s="51" t="s">
        <v>52</v>
      </c>
      <c r="AM43" s="451">
        <f>AF41</f>
        <v>1</v>
      </c>
      <c r="AN43" s="452"/>
      <c r="AO43" s="452"/>
      <c r="AP43" s="452"/>
      <c r="AQ43" s="453"/>
      <c r="AR43" s="51" t="s">
        <v>17</v>
      </c>
      <c r="AS43" s="51" t="s">
        <v>19</v>
      </c>
      <c r="AT43" s="425">
        <f>AF43/AM43*100</f>
        <v>0</v>
      </c>
      <c r="AU43" s="426"/>
      <c r="AV43" s="426"/>
      <c r="AW43" s="426"/>
      <c r="AX43" s="427"/>
      <c r="AY43" s="51" t="s">
        <v>20</v>
      </c>
      <c r="AZ43" s="97"/>
      <c r="BA43" s="441" t="str">
        <f>IF(AT43&gt;=28.5,"OK",IF(AT43&lt;28.5,"NG"))</f>
        <v>NG</v>
      </c>
      <c r="BB43" s="442"/>
      <c r="BC43" s="443"/>
      <c r="BD43" s="256"/>
      <c r="BE43" s="445"/>
      <c r="BF43" s="445"/>
      <c r="BG43" s="445"/>
      <c r="BH43" s="278"/>
      <c r="BI43" s="278"/>
      <c r="BJ43" s="278"/>
      <c r="BK43" s="278"/>
      <c r="BL43" s="278"/>
      <c r="BM43" s="278"/>
      <c r="BN43" s="97"/>
      <c r="BO43" s="97"/>
      <c r="BP43" s="97"/>
      <c r="BQ43" s="97"/>
      <c r="BR43" s="97"/>
      <c r="BS43" s="68"/>
    </row>
    <row r="44" spans="2:71" s="65" customFormat="1" ht="15.75" customHeight="1" x14ac:dyDescent="0.15">
      <c r="B44" s="86"/>
      <c r="C44" s="86"/>
      <c r="D44" s="96" t="s">
        <v>47</v>
      </c>
      <c r="E44" s="124" t="s">
        <v>14</v>
      </c>
      <c r="F44" s="88" t="s">
        <v>48</v>
      </c>
      <c r="G44" s="51"/>
      <c r="H44" s="89"/>
      <c r="I44" s="90"/>
      <c r="J44" s="90"/>
      <c r="K44" s="51"/>
      <c r="L44" s="91"/>
      <c r="M44" s="87"/>
      <c r="N44" s="87"/>
      <c r="O44" s="87"/>
      <c r="P44" s="87"/>
      <c r="Q44" s="87"/>
      <c r="R44" s="87"/>
      <c r="S44" s="87"/>
      <c r="T44" s="87"/>
      <c r="U44" s="87"/>
      <c r="V44" s="87"/>
      <c r="W44" s="87"/>
      <c r="X44" s="87"/>
      <c r="Y44" s="87"/>
      <c r="Z44" s="87"/>
      <c r="AA44" s="51"/>
      <c r="AB44" s="51"/>
      <c r="AC44" s="51"/>
      <c r="AD44" s="51"/>
      <c r="AE44" s="51"/>
      <c r="AF44" s="268"/>
      <c r="AG44" s="268"/>
      <c r="AH44" s="268"/>
      <c r="AI44" s="268"/>
      <c r="AJ44" s="268"/>
      <c r="AK44" s="266"/>
      <c r="AL44" s="266"/>
      <c r="AM44" s="439"/>
      <c r="AN44" s="439"/>
      <c r="AO44" s="439"/>
      <c r="AP44" s="439"/>
      <c r="AQ44" s="439"/>
      <c r="AR44" s="266"/>
      <c r="AS44" s="266"/>
      <c r="AT44" s="440"/>
      <c r="AU44" s="440"/>
      <c r="AV44" s="440"/>
      <c r="AW44" s="440"/>
      <c r="AX44" s="440"/>
      <c r="AY44" s="266"/>
      <c r="AZ44" s="267"/>
      <c r="BA44" s="444"/>
      <c r="BB44" s="444"/>
      <c r="BC44" s="444"/>
      <c r="BD44" s="97"/>
      <c r="BE44" s="445"/>
      <c r="BF44" s="445"/>
      <c r="BG44" s="445"/>
      <c r="BH44" s="97"/>
      <c r="BI44" s="97"/>
      <c r="BJ44" s="97"/>
      <c r="BK44" s="97"/>
      <c r="BL44" s="97"/>
      <c r="BM44" s="97"/>
      <c r="BN44" s="97"/>
      <c r="BO44" s="97"/>
      <c r="BP44" s="97"/>
      <c r="BQ44" s="97"/>
      <c r="BR44" s="97"/>
      <c r="BS44" s="68"/>
    </row>
    <row r="45" spans="2:71" s="65" customFormat="1" ht="15.75" customHeight="1" x14ac:dyDescent="0.15">
      <c r="B45" s="86"/>
      <c r="C45" s="86"/>
      <c r="D45" s="103"/>
      <c r="E45" s="124"/>
      <c r="F45" s="88"/>
      <c r="G45" s="51"/>
      <c r="H45" s="89"/>
      <c r="I45" s="90"/>
      <c r="J45" s="90"/>
      <c r="K45" s="51"/>
      <c r="L45" s="91"/>
      <c r="M45" s="104"/>
      <c r="N45" s="104"/>
      <c r="O45" s="104"/>
      <c r="P45" s="104"/>
      <c r="Q45" s="104"/>
      <c r="R45" s="104"/>
      <c r="S45" s="104"/>
      <c r="T45" s="104"/>
      <c r="U45" s="104"/>
      <c r="V45" s="104"/>
      <c r="W45" s="104"/>
      <c r="X45" s="104"/>
      <c r="Y45" s="104"/>
      <c r="Z45" s="104"/>
      <c r="AA45" s="97"/>
      <c r="AB45" s="51"/>
      <c r="AC45" s="102"/>
      <c r="AD45" s="102"/>
      <c r="AE45" s="102"/>
      <c r="AF45" s="102"/>
      <c r="AG45" s="102"/>
      <c r="AH45" s="102"/>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68"/>
    </row>
    <row r="46" spans="2:71" s="65" customFormat="1" ht="15.75" customHeight="1" x14ac:dyDescent="0.15">
      <c r="B46" s="86"/>
      <c r="C46" s="86"/>
      <c r="D46" s="103"/>
      <c r="E46" s="124"/>
      <c r="F46" s="88"/>
      <c r="G46" s="51"/>
      <c r="H46" s="89"/>
      <c r="I46" s="90"/>
      <c r="J46" s="90"/>
      <c r="K46" s="51"/>
      <c r="L46" s="91"/>
      <c r="M46" s="104"/>
      <c r="N46" s="104"/>
      <c r="O46" s="104"/>
      <c r="P46" s="104"/>
      <c r="Q46" s="104"/>
      <c r="R46" s="104"/>
      <c r="S46" s="104"/>
      <c r="T46" s="104"/>
      <c r="U46" s="104"/>
      <c r="V46" s="104"/>
      <c r="W46" s="104"/>
      <c r="X46" s="104"/>
      <c r="Y46" s="104"/>
      <c r="Z46" s="104"/>
      <c r="AA46" s="97"/>
      <c r="AB46" s="51"/>
      <c r="AC46" s="102"/>
      <c r="AD46" s="102"/>
      <c r="AE46" s="102"/>
      <c r="AF46" s="102"/>
      <c r="AG46" s="102"/>
      <c r="AH46" s="102"/>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68"/>
    </row>
    <row r="47" spans="2:71" s="65" customFormat="1" ht="15.75" customHeight="1" x14ac:dyDescent="0.15">
      <c r="B47" s="86"/>
      <c r="C47" s="86"/>
      <c r="D47" s="103"/>
      <c r="E47" s="124"/>
      <c r="F47" s="88"/>
      <c r="G47" s="51"/>
      <c r="H47" s="89"/>
      <c r="I47" s="90"/>
      <c r="J47" s="90"/>
      <c r="K47" s="51"/>
      <c r="L47" s="91"/>
      <c r="M47" s="104"/>
      <c r="N47" s="104"/>
      <c r="O47" s="104"/>
      <c r="P47" s="104"/>
      <c r="Q47" s="104"/>
      <c r="R47" s="104"/>
      <c r="S47" s="104"/>
      <c r="T47" s="104"/>
      <c r="U47" s="104"/>
      <c r="V47" s="104"/>
      <c r="W47" s="104"/>
      <c r="X47" s="104"/>
      <c r="Y47" s="104"/>
      <c r="Z47" s="104"/>
      <c r="AA47" s="97"/>
      <c r="AB47" s="51"/>
      <c r="AC47" s="102"/>
      <c r="AD47" s="102"/>
      <c r="AE47" s="102"/>
      <c r="AF47" s="102"/>
      <c r="AG47" s="102"/>
      <c r="AH47" s="102"/>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68"/>
    </row>
    <row r="48" spans="2:71" ht="6.75" customHeight="1" x14ac:dyDescent="0.15">
      <c r="B48" s="22"/>
      <c r="C48" s="23"/>
      <c r="D48" s="24"/>
      <c r="E48" s="29"/>
      <c r="F48" s="6"/>
      <c r="G48" s="30"/>
      <c r="H48" s="31"/>
      <c r="I48" s="32"/>
      <c r="J48" s="6"/>
      <c r="K48" s="33"/>
      <c r="L48" s="10"/>
      <c r="M48" s="10"/>
      <c r="N48" s="10"/>
      <c r="O48" s="10"/>
      <c r="P48" s="10"/>
      <c r="Q48" s="9"/>
      <c r="R48" s="10"/>
      <c r="S48" s="9"/>
      <c r="T48" s="9"/>
      <c r="U48" s="10"/>
      <c r="V48" s="10"/>
      <c r="W48" s="10"/>
      <c r="X48" s="10"/>
      <c r="Y48" s="10"/>
      <c r="Z48" s="8"/>
    </row>
    <row r="49" spans="2:27" ht="17.25" customHeight="1" x14ac:dyDescent="0.15">
      <c r="B49" s="22"/>
      <c r="C49" s="23"/>
      <c r="D49" s="24"/>
      <c r="E49" s="29"/>
      <c r="F49" s="6"/>
      <c r="G49" s="30"/>
      <c r="H49" s="31"/>
      <c r="I49" s="32"/>
      <c r="J49" s="6"/>
      <c r="K49" s="33"/>
      <c r="L49" s="9"/>
      <c r="M49" s="10"/>
      <c r="N49" s="10"/>
      <c r="O49" s="10"/>
      <c r="P49" s="10"/>
      <c r="Q49" s="10"/>
      <c r="R49" s="10"/>
      <c r="S49" s="10"/>
      <c r="T49" s="10"/>
      <c r="U49" s="10"/>
      <c r="V49" s="10"/>
      <c r="W49" s="10"/>
      <c r="X49" s="10"/>
      <c r="Y49" s="10"/>
      <c r="Z49" s="8"/>
    </row>
    <row r="50" spans="2:27" ht="17.25" customHeight="1" x14ac:dyDescent="0.15">
      <c r="B50" s="22"/>
      <c r="C50" s="23"/>
      <c r="D50" s="24"/>
      <c r="E50" s="25"/>
      <c r="F50" s="6"/>
      <c r="G50" s="26"/>
      <c r="H50" s="27"/>
      <c r="I50" s="27"/>
      <c r="J50" s="6"/>
      <c r="K50" s="28"/>
      <c r="L50" s="10"/>
      <c r="M50" s="10"/>
      <c r="N50" s="10"/>
      <c r="O50" s="10"/>
      <c r="R50" s="10"/>
      <c r="S50" s="10"/>
      <c r="T50" s="10"/>
      <c r="U50" s="10"/>
      <c r="V50" s="10"/>
      <c r="W50" s="10"/>
      <c r="X50" s="10"/>
      <c r="Y50" s="10"/>
      <c r="Z50" s="8"/>
    </row>
    <row r="51" spans="2:27" ht="17.25" customHeight="1" x14ac:dyDescent="0.15">
      <c r="B51" s="50"/>
      <c r="C51" s="22"/>
      <c r="D51" s="23"/>
      <c r="E51" s="24"/>
      <c r="F51" s="25"/>
      <c r="G51" s="6"/>
      <c r="H51" s="26"/>
      <c r="I51" s="27"/>
      <c r="J51" s="27"/>
      <c r="K51" s="6"/>
      <c r="L51" s="28"/>
      <c r="M51" s="10"/>
      <c r="N51" s="10"/>
      <c r="O51" s="10"/>
      <c r="P51" s="10"/>
      <c r="Q51" s="10"/>
      <c r="R51" s="10"/>
      <c r="S51" s="10"/>
      <c r="T51" s="10"/>
      <c r="U51" s="10"/>
      <c r="V51" s="10"/>
      <c r="W51" s="10"/>
      <c r="X51" s="10"/>
      <c r="Y51" s="10"/>
      <c r="Z51" s="10"/>
      <c r="AA51" s="8"/>
    </row>
    <row r="52" spans="2:27" ht="17.25" customHeight="1" x14ac:dyDescent="0.15">
      <c r="B52" s="50"/>
      <c r="C52" s="22"/>
      <c r="D52" s="23"/>
      <c r="E52" s="24"/>
      <c r="F52" s="25"/>
      <c r="G52" s="6"/>
      <c r="H52" s="26"/>
      <c r="I52" s="27"/>
      <c r="J52" s="27"/>
      <c r="K52" s="6"/>
      <c r="L52" s="28"/>
      <c r="M52" s="10"/>
      <c r="N52" s="10"/>
      <c r="O52" s="10"/>
      <c r="P52" s="10"/>
      <c r="Q52" s="10"/>
      <c r="R52" s="10"/>
      <c r="S52" s="10"/>
      <c r="T52" s="10"/>
      <c r="U52" s="10"/>
      <c r="V52" s="10"/>
      <c r="W52" s="10"/>
      <c r="X52" s="10"/>
      <c r="Y52" s="10"/>
      <c r="Z52" s="10"/>
      <c r="AA52" s="8"/>
    </row>
    <row r="53" spans="2:27" ht="17.25" customHeight="1" x14ac:dyDescent="0.15">
      <c r="B53" s="50"/>
      <c r="C53" s="22"/>
      <c r="D53" s="23"/>
      <c r="E53" s="24"/>
      <c r="F53" s="29"/>
      <c r="G53" s="6"/>
      <c r="H53" s="30"/>
      <c r="I53" s="31"/>
      <c r="J53" s="32"/>
      <c r="K53" s="6"/>
      <c r="L53" s="33"/>
      <c r="M53" s="10"/>
      <c r="N53" s="10"/>
      <c r="O53" s="10"/>
      <c r="P53" s="10"/>
      <c r="Q53" s="10"/>
      <c r="R53" s="10"/>
      <c r="S53" s="10"/>
      <c r="T53" s="10"/>
      <c r="U53" s="10"/>
      <c r="V53" s="10"/>
      <c r="W53" s="10"/>
      <c r="X53" s="10"/>
      <c r="Y53" s="10"/>
      <c r="Z53" s="10"/>
      <c r="AA53" s="8"/>
    </row>
    <row r="54" spans="2:27" ht="17.25" customHeight="1" x14ac:dyDescent="0.15">
      <c r="B54" s="50"/>
      <c r="C54" s="22"/>
      <c r="D54" s="23"/>
      <c r="E54" s="24"/>
      <c r="F54" s="29"/>
      <c r="G54" s="6"/>
      <c r="H54" s="30"/>
      <c r="I54" s="31"/>
      <c r="J54" s="32"/>
      <c r="K54" s="6"/>
      <c r="L54" s="34"/>
      <c r="M54" s="10"/>
      <c r="N54" s="10"/>
      <c r="O54" s="10"/>
      <c r="P54" s="10"/>
      <c r="Q54" s="10"/>
      <c r="R54" s="10"/>
      <c r="S54" s="10"/>
      <c r="T54" s="10"/>
      <c r="U54" s="10"/>
      <c r="V54" s="10"/>
      <c r="W54" s="10"/>
      <c r="X54" s="10"/>
      <c r="Y54" s="10"/>
      <c r="Z54" s="10"/>
      <c r="AA54" s="8"/>
    </row>
    <row r="55" spans="2:27" ht="17.25" customHeight="1" x14ac:dyDescent="0.15">
      <c r="B55" s="50"/>
      <c r="C55" s="22"/>
      <c r="D55" s="23"/>
      <c r="E55" s="24"/>
      <c r="F55" s="29"/>
      <c r="G55" s="6"/>
      <c r="H55" s="30"/>
      <c r="I55" s="31"/>
      <c r="J55" s="32"/>
      <c r="K55" s="6"/>
      <c r="L55" s="34"/>
      <c r="M55" s="10"/>
      <c r="N55" s="10"/>
      <c r="O55" s="10"/>
      <c r="P55" s="10"/>
      <c r="Q55" s="10"/>
      <c r="R55" s="10"/>
      <c r="S55" s="10"/>
      <c r="T55" s="10"/>
      <c r="U55" s="10"/>
      <c r="V55" s="10"/>
      <c r="W55" s="10"/>
      <c r="X55" s="10"/>
      <c r="Y55" s="10"/>
      <c r="Z55" s="10"/>
      <c r="AA55" s="8"/>
    </row>
    <row r="56" spans="2:27" ht="17.25" customHeight="1" x14ac:dyDescent="0.15">
      <c r="B56" s="50"/>
      <c r="C56" s="22"/>
      <c r="D56" s="23"/>
      <c r="E56" s="24"/>
      <c r="F56" s="25"/>
      <c r="G56" s="6"/>
      <c r="H56" s="26"/>
      <c r="I56" s="27"/>
      <c r="J56" s="27"/>
      <c r="K56" s="6"/>
      <c r="L56" s="28"/>
      <c r="M56" s="10"/>
      <c r="N56" s="10"/>
      <c r="O56" s="10"/>
      <c r="P56" s="10"/>
      <c r="Q56" s="10"/>
      <c r="R56" s="10"/>
      <c r="S56" s="10"/>
      <c r="T56" s="10"/>
      <c r="U56" s="10"/>
      <c r="V56" s="10"/>
      <c r="W56" s="10"/>
      <c r="X56" s="10"/>
      <c r="Y56" s="10"/>
      <c r="Z56" s="10"/>
      <c r="AA56" s="8"/>
    </row>
    <row r="57" spans="2:27" ht="17.25" customHeight="1" x14ac:dyDescent="0.15">
      <c r="B57" s="50"/>
      <c r="C57" s="22"/>
      <c r="D57" s="23"/>
      <c r="E57" s="24"/>
      <c r="F57" s="25"/>
      <c r="G57" s="6"/>
      <c r="H57"/>
      <c r="I57" s="27"/>
      <c r="J57" s="27"/>
      <c r="K57" s="6"/>
      <c r="L57" s="34"/>
      <c r="M57" s="10"/>
      <c r="N57" s="10"/>
      <c r="O57" s="10"/>
      <c r="P57" s="10"/>
      <c r="Q57" s="10"/>
      <c r="R57" s="10"/>
      <c r="S57" s="10"/>
      <c r="T57" s="10"/>
      <c r="U57" s="10"/>
      <c r="V57" s="10"/>
      <c r="W57" s="10"/>
      <c r="X57" s="10"/>
      <c r="Y57" s="10"/>
      <c r="Z57" s="10"/>
      <c r="AA57" s="8"/>
    </row>
    <row r="58" spans="2:27" ht="17.25" customHeight="1" x14ac:dyDescent="0.15">
      <c r="B58" s="50"/>
      <c r="C58" s="22"/>
      <c r="D58" s="23"/>
      <c r="E58" s="24"/>
      <c r="F58" s="25"/>
      <c r="G58" s="6"/>
      <c r="H58"/>
      <c r="I58" s="27"/>
      <c r="J58" s="27"/>
      <c r="K58" s="6"/>
      <c r="L58" s="34"/>
      <c r="M58" s="10"/>
      <c r="N58" s="10"/>
      <c r="O58" s="10"/>
      <c r="P58" s="10"/>
      <c r="Q58" s="10"/>
      <c r="R58" s="10"/>
      <c r="S58" s="10"/>
      <c r="T58" s="10"/>
      <c r="U58" s="10"/>
      <c r="V58" s="10"/>
      <c r="W58" s="10"/>
      <c r="X58" s="10"/>
      <c r="Y58" s="10"/>
      <c r="Z58" s="10"/>
      <c r="AA58" s="8"/>
    </row>
    <row r="59" spans="2:27" ht="17.25" customHeight="1" x14ac:dyDescent="0.15">
      <c r="B59" s="50"/>
      <c r="C59" s="22"/>
      <c r="D59" s="23"/>
      <c r="E59" s="24"/>
      <c r="F59" s="29"/>
      <c r="G59" s="6"/>
      <c r="H59" s="30"/>
      <c r="I59" s="35"/>
      <c r="J59" s="36"/>
      <c r="K59" s="6"/>
      <c r="L59" s="37"/>
      <c r="M59" s="10"/>
      <c r="N59" s="10"/>
      <c r="O59" s="10"/>
      <c r="P59" s="10"/>
      <c r="Q59" s="10"/>
      <c r="R59" s="10"/>
      <c r="S59" s="10"/>
      <c r="T59" s="10"/>
      <c r="U59" s="9"/>
      <c r="V59" s="10"/>
      <c r="W59" s="10"/>
      <c r="X59" s="10"/>
      <c r="Y59" s="10"/>
      <c r="Z59" s="10"/>
      <c r="AA59" s="8"/>
    </row>
    <row r="60" spans="2:27" ht="17.25" customHeight="1" x14ac:dyDescent="0.15">
      <c r="B60" s="50"/>
      <c r="C60" s="22"/>
      <c r="D60" s="23"/>
      <c r="E60" s="24"/>
      <c r="F60" s="29"/>
      <c r="G60" s="6"/>
      <c r="H60" s="30"/>
      <c r="I60" s="35"/>
      <c r="J60" s="36"/>
      <c r="K60" s="6"/>
      <c r="L60" s="38"/>
      <c r="M60" s="10"/>
      <c r="N60" s="10"/>
      <c r="O60" s="10"/>
      <c r="P60" s="10"/>
      <c r="Q60" s="10"/>
      <c r="R60" s="10"/>
      <c r="S60" s="10"/>
      <c r="T60" s="10"/>
      <c r="U60" s="9"/>
      <c r="V60" s="10"/>
      <c r="W60" s="10"/>
      <c r="X60" s="10"/>
      <c r="Y60" s="10"/>
      <c r="Z60" s="10"/>
      <c r="AA60" s="8"/>
    </row>
    <row r="61" spans="2:27" ht="17.25" customHeight="1" x14ac:dyDescent="0.15">
      <c r="B61" s="50"/>
      <c r="C61" s="22"/>
      <c r="D61" s="23"/>
      <c r="E61" s="24"/>
      <c r="F61" s="29"/>
      <c r="G61" s="6"/>
      <c r="H61" s="30"/>
      <c r="I61" s="35"/>
      <c r="J61" s="36"/>
      <c r="K61" s="6"/>
      <c r="L61" s="38"/>
      <c r="M61" s="10"/>
      <c r="N61" s="10"/>
      <c r="O61" s="10"/>
      <c r="P61" s="10"/>
      <c r="Q61" s="10"/>
      <c r="R61" s="10"/>
      <c r="S61" s="10"/>
      <c r="T61" s="10"/>
      <c r="U61" s="10"/>
      <c r="V61" s="10"/>
      <c r="W61" s="10"/>
      <c r="X61" s="10"/>
      <c r="Y61" s="10"/>
      <c r="Z61" s="10"/>
      <c r="AA61" s="8"/>
    </row>
    <row r="62" spans="2:27" ht="17.25" customHeight="1" x14ac:dyDescent="0.15">
      <c r="B62" s="50"/>
      <c r="C62" s="22"/>
      <c r="D62" s="23"/>
      <c r="E62" s="24"/>
      <c r="F62" s="25"/>
      <c r="G62" s="6"/>
      <c r="H62" s="26"/>
      <c r="I62" s="27"/>
      <c r="J62" s="27"/>
      <c r="K62" s="6"/>
      <c r="L62" s="28"/>
      <c r="M62" s="10"/>
      <c r="N62" s="10"/>
      <c r="O62" s="10"/>
      <c r="P62" s="10"/>
      <c r="Q62" s="10"/>
      <c r="R62" s="10"/>
      <c r="S62" s="10"/>
      <c r="T62" s="10"/>
      <c r="U62" s="10"/>
      <c r="V62" s="10"/>
      <c r="W62" s="10"/>
      <c r="X62" s="10"/>
      <c r="Y62" s="10"/>
      <c r="Z62" s="10"/>
      <c r="AA62" s="8"/>
    </row>
    <row r="63" spans="2:27" ht="17.25" customHeight="1" x14ac:dyDescent="0.15">
      <c r="B63" s="50"/>
      <c r="C63" s="22"/>
      <c r="D63" s="23"/>
      <c r="E63" s="24"/>
      <c r="F63" s="25"/>
      <c r="G63" s="6"/>
      <c r="H63"/>
      <c r="I63" s="27"/>
      <c r="J63" s="27"/>
      <c r="K63" s="6"/>
      <c r="L63" s="34"/>
      <c r="M63" s="10"/>
      <c r="N63" s="10"/>
      <c r="O63" s="10"/>
      <c r="P63" s="10"/>
      <c r="Q63" s="10"/>
      <c r="R63" s="10"/>
      <c r="S63" s="10"/>
      <c r="T63" s="10"/>
      <c r="U63" s="10"/>
      <c r="V63" s="10"/>
      <c r="W63" s="10"/>
      <c r="X63" s="10"/>
      <c r="Y63" s="10"/>
      <c r="Z63" s="10"/>
      <c r="AA63" s="8"/>
    </row>
    <row r="64" spans="2:27" ht="17.25" customHeight="1" x14ac:dyDescent="0.15">
      <c r="B64" s="50"/>
      <c r="C64" s="22"/>
      <c r="D64" s="23"/>
      <c r="E64" s="24"/>
      <c r="F64" s="25"/>
      <c r="G64" s="6"/>
      <c r="H64"/>
      <c r="I64" s="27"/>
      <c r="J64" s="27"/>
      <c r="K64" s="6"/>
      <c r="L64" s="34"/>
      <c r="M64" s="10"/>
      <c r="N64" s="10"/>
      <c r="O64" s="10"/>
      <c r="P64" s="10"/>
      <c r="Q64" s="10"/>
      <c r="R64" s="10"/>
      <c r="S64" s="10"/>
      <c r="T64" s="10"/>
      <c r="U64" s="10"/>
      <c r="V64" s="10"/>
      <c r="W64" s="10"/>
      <c r="X64" s="10"/>
      <c r="Y64" s="10"/>
      <c r="Z64" s="10"/>
      <c r="AA64" s="8"/>
    </row>
    <row r="65" spans="2:27" ht="17.25" customHeight="1" x14ac:dyDescent="0.15">
      <c r="B65" s="50"/>
      <c r="C65" s="22"/>
      <c r="D65" s="39"/>
      <c r="E65" s="24"/>
      <c r="F65" s="29"/>
      <c r="G65" s="6"/>
      <c r="H65" s="30"/>
      <c r="I65" s="35"/>
      <c r="J65" s="36"/>
      <c r="K65" s="6"/>
      <c r="L65" s="40"/>
      <c r="M65" s="10"/>
      <c r="N65" s="10"/>
      <c r="O65" s="10"/>
      <c r="P65" s="10"/>
      <c r="R65" s="10"/>
      <c r="S65" s="10"/>
      <c r="T65" s="10"/>
      <c r="V65" s="10"/>
      <c r="W65" s="10"/>
      <c r="X65" s="10"/>
      <c r="Y65" s="10"/>
      <c r="Z65" s="10"/>
      <c r="AA65" s="8"/>
    </row>
    <row r="66" spans="2:27" ht="17.25" customHeight="1" x14ac:dyDescent="0.15">
      <c r="B66" s="50"/>
      <c r="C66" s="22"/>
      <c r="D66" s="39"/>
      <c r="E66" s="24"/>
      <c r="F66" s="29"/>
      <c r="G66" s="6"/>
      <c r="H66" s="30"/>
      <c r="I66" s="35"/>
      <c r="J66" s="36"/>
      <c r="K66" s="6"/>
      <c r="L66" s="40"/>
      <c r="M66" s="10"/>
      <c r="N66" s="10"/>
      <c r="O66" s="10"/>
      <c r="P66" s="10"/>
      <c r="Q66" s="10"/>
      <c r="R66" s="10"/>
      <c r="S66" s="10"/>
      <c r="T66" s="10"/>
      <c r="U66" s="10"/>
      <c r="V66" s="10"/>
      <c r="W66" s="10"/>
      <c r="X66" s="10"/>
      <c r="Y66" s="10"/>
      <c r="Z66" s="10"/>
      <c r="AA66" s="8"/>
    </row>
    <row r="67" spans="2:27" ht="17.25" customHeight="1" x14ac:dyDescent="0.15">
      <c r="B67" s="50"/>
      <c r="C67" s="22"/>
      <c r="D67" s="39"/>
      <c r="E67" s="24"/>
      <c r="F67" s="29"/>
      <c r="G67" s="6"/>
      <c r="H67" s="30"/>
      <c r="I67" s="35"/>
      <c r="J67" s="36"/>
      <c r="K67" s="6"/>
      <c r="L67" s="40"/>
      <c r="M67" s="10"/>
      <c r="N67" s="10"/>
      <c r="O67" s="10"/>
      <c r="P67" s="10"/>
      <c r="Q67" s="10"/>
      <c r="R67" s="10"/>
      <c r="S67" s="10"/>
      <c r="T67" s="10"/>
      <c r="U67" s="10"/>
      <c r="V67" s="10"/>
      <c r="W67" s="10"/>
      <c r="X67" s="10"/>
      <c r="Y67" s="10"/>
      <c r="Z67" s="10"/>
      <c r="AA67" s="8"/>
    </row>
    <row r="68" spans="2:27" ht="17.25" customHeight="1" x14ac:dyDescent="0.15">
      <c r="B68" s="50"/>
      <c r="C68" s="22"/>
      <c r="D68" s="39"/>
      <c r="E68" s="24"/>
      <c r="F68" s="25"/>
      <c r="G68" s="6"/>
      <c r="H68" s="26"/>
      <c r="I68" s="27"/>
      <c r="J68" s="27"/>
      <c r="K68" s="6"/>
      <c r="L68" s="41"/>
      <c r="M68" s="10"/>
      <c r="N68" s="10"/>
      <c r="O68" s="10"/>
      <c r="P68" s="10"/>
      <c r="Q68" s="10"/>
      <c r="R68" s="10"/>
      <c r="S68" s="10"/>
      <c r="T68" s="10"/>
      <c r="U68" s="10"/>
      <c r="V68" s="10"/>
      <c r="W68" s="10"/>
      <c r="X68" s="10"/>
      <c r="Y68" s="10"/>
      <c r="Z68" s="10"/>
      <c r="AA68" s="8"/>
    </row>
    <row r="69" spans="2:27" ht="17.25" customHeight="1" x14ac:dyDescent="0.15">
      <c r="B69" s="50"/>
      <c r="C69" s="22"/>
      <c r="D69" s="39"/>
      <c r="E69" s="24"/>
      <c r="F69" s="25"/>
      <c r="G69" s="6"/>
      <c r="H69" s="26"/>
      <c r="I69" s="27"/>
      <c r="J69" s="27"/>
      <c r="K69" s="6"/>
      <c r="L69" s="41"/>
      <c r="M69" s="10"/>
      <c r="N69" s="10"/>
      <c r="O69" s="10"/>
      <c r="P69" s="10"/>
      <c r="Q69" s="10"/>
      <c r="R69" s="10"/>
      <c r="S69" s="10"/>
      <c r="T69" s="10"/>
      <c r="U69" s="10"/>
      <c r="V69" s="10"/>
      <c r="W69" s="10"/>
      <c r="X69" s="10"/>
      <c r="Y69" s="10"/>
      <c r="Z69" s="10"/>
      <c r="AA69" s="8"/>
    </row>
    <row r="70" spans="2:27" ht="17.25" customHeight="1" x14ac:dyDescent="0.15">
      <c r="B70" s="50"/>
      <c r="C70" s="22"/>
      <c r="D70" s="39"/>
      <c r="E70" s="24"/>
      <c r="F70" s="25"/>
      <c r="G70" s="6"/>
      <c r="H70" s="26"/>
      <c r="I70" s="27"/>
      <c r="J70" s="27"/>
      <c r="K70" s="6"/>
      <c r="L70" s="41"/>
      <c r="M70" s="10"/>
      <c r="N70" s="10"/>
      <c r="O70" s="10"/>
      <c r="P70" s="10"/>
      <c r="Q70" s="10"/>
      <c r="R70" s="10"/>
      <c r="S70" s="10"/>
      <c r="T70" s="10"/>
      <c r="U70" s="10"/>
      <c r="V70" s="10"/>
      <c r="W70" s="10"/>
      <c r="X70" s="10"/>
      <c r="Y70" s="10"/>
      <c r="Z70" s="10"/>
      <c r="AA70" s="8"/>
    </row>
    <row r="71" spans="2:27" ht="17.25" customHeight="1" x14ac:dyDescent="0.15">
      <c r="B71" s="50"/>
      <c r="C71" s="22"/>
      <c r="D71" s="39"/>
      <c r="E71" s="24"/>
      <c r="F71" s="29"/>
      <c r="G71" s="6"/>
      <c r="H71" s="30"/>
      <c r="I71" s="42"/>
      <c r="J71" s="43"/>
      <c r="K71" s="6"/>
      <c r="L71" s="40"/>
      <c r="M71" s="10"/>
      <c r="N71" s="10"/>
      <c r="O71" s="10"/>
      <c r="P71" s="10"/>
      <c r="Q71" s="10"/>
      <c r="R71" s="10"/>
      <c r="S71" s="10"/>
      <c r="T71" s="10"/>
      <c r="U71" s="10"/>
      <c r="V71" s="10"/>
      <c r="W71" s="10"/>
      <c r="X71" s="10"/>
      <c r="Y71" s="10"/>
      <c r="Z71" s="10"/>
      <c r="AA71" s="8"/>
    </row>
    <row r="72" spans="2:27" ht="17.25" customHeight="1" x14ac:dyDescent="0.15">
      <c r="B72" s="50"/>
      <c r="C72" s="22"/>
      <c r="D72" s="39"/>
      <c r="E72" s="44"/>
      <c r="F72" s="29"/>
      <c r="G72" s="6"/>
      <c r="H72" s="30"/>
      <c r="I72" s="42"/>
      <c r="J72" s="43"/>
      <c r="K72" s="6"/>
      <c r="L72" s="40"/>
      <c r="M72" s="10"/>
      <c r="N72" s="10"/>
      <c r="O72" s="10"/>
      <c r="P72" s="10"/>
      <c r="Q72" s="10"/>
      <c r="R72" s="10"/>
      <c r="S72" s="10"/>
      <c r="T72" s="10"/>
      <c r="U72" s="10"/>
      <c r="V72" s="10"/>
      <c r="W72" s="10"/>
      <c r="X72" s="10"/>
      <c r="Y72" s="10"/>
      <c r="Z72" s="10"/>
      <c r="AA72" s="8"/>
    </row>
    <row r="73" spans="2:27" ht="17.25" customHeight="1" x14ac:dyDescent="0.15">
      <c r="B73" s="50"/>
      <c r="C73" s="22"/>
      <c r="D73" s="39"/>
      <c r="E73" s="44"/>
      <c r="F73" s="29"/>
      <c r="G73" s="6"/>
      <c r="H73" s="30"/>
      <c r="I73" s="42"/>
      <c r="J73" s="43"/>
      <c r="K73" s="6"/>
      <c r="L73" s="40"/>
      <c r="M73" s="10"/>
      <c r="N73" s="10"/>
      <c r="O73" s="10"/>
      <c r="P73" s="10"/>
      <c r="Q73" s="10"/>
      <c r="R73" s="10"/>
      <c r="S73" s="10"/>
      <c r="T73" s="10"/>
      <c r="U73" s="10"/>
      <c r="V73" s="10"/>
      <c r="W73" s="10"/>
      <c r="X73" s="10"/>
      <c r="Y73" s="10"/>
      <c r="Z73" s="10"/>
      <c r="AA73" s="8"/>
    </row>
    <row r="74" spans="2:27" ht="17.25" customHeight="1" x14ac:dyDescent="0.15">
      <c r="B74" s="50"/>
      <c r="C74" s="22"/>
      <c r="D74" s="39"/>
      <c r="E74" s="44"/>
      <c r="F74" s="25"/>
      <c r="G74" s="6"/>
      <c r="H74" s="26"/>
      <c r="I74" s="45"/>
      <c r="J74" s="45"/>
      <c r="K74" s="6"/>
      <c r="L74" s="46"/>
      <c r="M74" s="10"/>
      <c r="N74" s="10"/>
      <c r="O74" s="10"/>
      <c r="P74" s="10"/>
      <c r="Q74" s="10"/>
      <c r="R74" s="10"/>
      <c r="S74" s="10"/>
      <c r="T74" s="10"/>
      <c r="U74" s="10"/>
      <c r="V74" s="10"/>
      <c r="W74" s="10"/>
      <c r="X74" s="10"/>
      <c r="Y74" s="10"/>
      <c r="Z74" s="10"/>
      <c r="AA74" s="8"/>
    </row>
    <row r="75" spans="2:27" ht="17.25" customHeight="1" x14ac:dyDescent="0.15">
      <c r="B75" s="50"/>
      <c r="C75" s="22"/>
      <c r="D75" s="39"/>
      <c r="E75" s="44"/>
      <c r="F75" s="25"/>
      <c r="G75" s="6"/>
      <c r="H75" s="26"/>
      <c r="I75" s="45"/>
      <c r="J75" s="45"/>
      <c r="K75" s="6"/>
      <c r="L75" s="46"/>
      <c r="M75" s="10"/>
      <c r="N75" s="10"/>
      <c r="O75" s="10"/>
      <c r="P75" s="10"/>
      <c r="Q75" s="10"/>
      <c r="R75" s="10"/>
      <c r="S75" s="10"/>
      <c r="T75" s="10"/>
      <c r="U75" s="10"/>
      <c r="V75" s="10"/>
      <c r="W75" s="10"/>
      <c r="X75" s="10"/>
      <c r="Y75" s="10"/>
      <c r="Z75" s="10"/>
      <c r="AA75" s="8"/>
    </row>
    <row r="76" spans="2:27" ht="17.25" customHeight="1" x14ac:dyDescent="0.15">
      <c r="B76" s="50"/>
      <c r="C76" s="22"/>
      <c r="D76" s="39"/>
      <c r="E76" s="44"/>
      <c r="F76" s="25"/>
      <c r="G76" s="6"/>
      <c r="H76" s="26"/>
      <c r="I76" s="45"/>
      <c r="J76" s="45"/>
      <c r="K76" s="6"/>
      <c r="L76" s="46"/>
      <c r="M76" s="10"/>
      <c r="N76" s="10"/>
      <c r="O76" s="10"/>
      <c r="P76" s="10"/>
      <c r="Q76" s="10"/>
      <c r="R76" s="10"/>
      <c r="S76" s="10"/>
      <c r="T76" s="10"/>
      <c r="U76" s="10"/>
      <c r="V76" s="10"/>
      <c r="W76" s="10"/>
      <c r="X76" s="10"/>
      <c r="Y76" s="10"/>
      <c r="Z76" s="10"/>
      <c r="AA76" s="8"/>
    </row>
    <row r="77" spans="2:27" ht="17.25" customHeight="1" x14ac:dyDescent="0.15">
      <c r="B77" s="50"/>
      <c r="C77" s="22"/>
      <c r="D77" s="39"/>
      <c r="E77" s="47"/>
      <c r="F77" s="48"/>
      <c r="G77" s="2"/>
      <c r="H77" s="26"/>
      <c r="I77" s="12"/>
      <c r="J77" s="12"/>
      <c r="K77" s="2"/>
      <c r="L77" s="13"/>
      <c r="M77" s="10"/>
      <c r="N77" s="10"/>
      <c r="O77" s="10"/>
      <c r="P77" s="10"/>
      <c r="Q77" s="10"/>
      <c r="R77" s="10"/>
      <c r="S77" s="10"/>
      <c r="T77" s="10"/>
      <c r="U77" s="10"/>
      <c r="V77" s="10"/>
      <c r="W77" s="10"/>
      <c r="X77" s="10"/>
      <c r="Y77" s="10"/>
      <c r="Z77" s="10"/>
      <c r="AA77" s="8"/>
    </row>
    <row r="78" spans="2:27" ht="17.25" customHeight="1" x14ac:dyDescent="0.15">
      <c r="B78" s="50"/>
      <c r="C78" s="22"/>
      <c r="D78" s="39"/>
      <c r="E78" s="47"/>
      <c r="F78" s="48"/>
      <c r="G78" s="2"/>
      <c r="H78" s="26"/>
      <c r="I78" s="12"/>
      <c r="J78" s="12"/>
      <c r="K78" s="2"/>
      <c r="L78" s="13"/>
      <c r="M78" s="10"/>
      <c r="N78" s="10"/>
      <c r="O78" s="10"/>
      <c r="P78" s="10"/>
      <c r="Q78" s="10"/>
      <c r="R78" s="10"/>
      <c r="S78" s="10"/>
      <c r="T78" s="10"/>
      <c r="U78" s="10"/>
      <c r="V78" s="10"/>
      <c r="W78" s="10"/>
      <c r="X78" s="10"/>
      <c r="Y78" s="10"/>
      <c r="Z78" s="10"/>
      <c r="AA78" s="8"/>
    </row>
    <row r="79" spans="2:27" ht="17.25" customHeight="1" x14ac:dyDescent="0.15">
      <c r="B79" s="50"/>
      <c r="C79" s="22"/>
      <c r="D79" s="39"/>
      <c r="E79" s="47"/>
      <c r="F79" s="48"/>
      <c r="G79" s="2"/>
      <c r="H79" s="26"/>
      <c r="I79" s="12"/>
      <c r="J79" s="12"/>
      <c r="K79" s="2"/>
      <c r="L79" s="13"/>
      <c r="M79" s="10"/>
      <c r="N79" s="10"/>
      <c r="O79" s="10"/>
      <c r="P79" s="10"/>
      <c r="Q79" s="10"/>
      <c r="R79" s="10"/>
      <c r="S79" s="10"/>
      <c r="T79" s="10"/>
      <c r="U79" s="10"/>
      <c r="V79" s="10"/>
      <c r="W79" s="10"/>
      <c r="X79" s="10"/>
      <c r="Y79" s="10"/>
      <c r="Z79" s="10"/>
      <c r="AA79" s="8"/>
    </row>
    <row r="80" spans="2:27" ht="17.25" customHeight="1" x14ac:dyDescent="0.15">
      <c r="B80" s="50"/>
      <c r="C80" s="22"/>
      <c r="D80" s="39"/>
      <c r="E80" s="47"/>
      <c r="F80" s="48"/>
      <c r="G80" s="2"/>
      <c r="H80" s="26"/>
      <c r="I80" s="12"/>
      <c r="J80" s="12"/>
      <c r="K80" s="2"/>
      <c r="L80" s="13"/>
      <c r="M80" s="10"/>
      <c r="N80" s="10"/>
      <c r="O80" s="10"/>
      <c r="P80" s="10"/>
      <c r="Q80" s="10"/>
      <c r="R80" s="10"/>
      <c r="S80" s="10"/>
      <c r="T80" s="10"/>
      <c r="U80" s="10"/>
      <c r="V80" s="10"/>
      <c r="W80" s="10"/>
      <c r="X80" s="10"/>
      <c r="Y80" s="10"/>
      <c r="Z80" s="10"/>
      <c r="AA80" s="8"/>
    </row>
    <row r="81" spans="2:27" ht="17.25" customHeight="1" x14ac:dyDescent="0.15">
      <c r="B81" s="50"/>
      <c r="C81" s="22"/>
      <c r="D81" s="39"/>
      <c r="E81" s="47"/>
      <c r="F81" s="48"/>
      <c r="G81" s="2"/>
      <c r="H81" s="26"/>
      <c r="I81" s="12"/>
      <c r="J81" s="12"/>
      <c r="K81" s="2"/>
      <c r="L81" s="13"/>
      <c r="M81" s="10"/>
      <c r="N81" s="10"/>
      <c r="O81" s="10"/>
      <c r="P81" s="10"/>
      <c r="Q81" s="10"/>
      <c r="R81" s="10"/>
      <c r="S81" s="10"/>
      <c r="T81" s="10"/>
      <c r="U81" s="10"/>
      <c r="V81" s="10"/>
      <c r="W81" s="10"/>
      <c r="X81" s="10"/>
      <c r="Y81" s="10"/>
      <c r="Z81" s="10"/>
      <c r="AA81" s="8"/>
    </row>
    <row r="82" spans="2:27" ht="17.25" customHeight="1" x14ac:dyDescent="0.15">
      <c r="B82" s="50"/>
      <c r="C82" s="22"/>
      <c r="D82" s="39"/>
      <c r="E82" s="47"/>
      <c r="F82" s="48"/>
      <c r="G82" s="2"/>
      <c r="H82" s="26"/>
      <c r="I82" s="12"/>
      <c r="J82" s="12"/>
      <c r="K82" s="2"/>
      <c r="L82" s="13"/>
      <c r="M82" s="10"/>
      <c r="N82" s="10"/>
      <c r="O82" s="10"/>
      <c r="P82" s="10"/>
      <c r="Q82" s="10"/>
      <c r="R82" s="10"/>
      <c r="S82" s="10"/>
      <c r="T82" s="10"/>
      <c r="U82" s="10"/>
      <c r="V82" s="10"/>
      <c r="W82" s="10"/>
      <c r="X82" s="10"/>
      <c r="Y82" s="10"/>
      <c r="Z82" s="10"/>
      <c r="AA82" s="8"/>
    </row>
    <row r="83" spans="2:27" ht="17.25" customHeight="1" x14ac:dyDescent="0.15">
      <c r="B83" s="50"/>
      <c r="C83" s="22"/>
      <c r="D83" s="39"/>
      <c r="E83" s="49"/>
      <c r="F83" s="29"/>
      <c r="G83" s="6"/>
      <c r="H83" s="30"/>
      <c r="I83" s="42"/>
      <c r="J83" s="43"/>
      <c r="K83" s="6"/>
      <c r="L83" s="40"/>
      <c r="M83" s="10"/>
      <c r="N83" s="10"/>
      <c r="O83" s="10"/>
      <c r="P83" s="10"/>
      <c r="Q83" s="10"/>
      <c r="R83" s="10"/>
      <c r="S83" s="10"/>
      <c r="T83" s="10"/>
      <c r="U83" s="10"/>
      <c r="V83" s="10"/>
      <c r="W83" s="10"/>
      <c r="X83" s="10"/>
      <c r="Y83" s="10"/>
      <c r="Z83" s="10"/>
      <c r="AA83" s="8"/>
    </row>
    <row r="84" spans="2:27" ht="17.25" customHeight="1" x14ac:dyDescent="0.15">
      <c r="B84" s="50"/>
      <c r="C84" s="22"/>
      <c r="D84" s="39"/>
      <c r="E84" s="49"/>
      <c r="F84" s="29"/>
      <c r="G84" s="6"/>
      <c r="H84" s="30"/>
      <c r="I84" s="42"/>
      <c r="J84" s="43"/>
      <c r="K84" s="6"/>
      <c r="L84" s="40"/>
      <c r="M84" s="10"/>
      <c r="N84" s="10"/>
      <c r="O84" s="10"/>
      <c r="P84" s="10"/>
      <c r="Q84" s="10"/>
      <c r="R84" s="10"/>
      <c r="S84" s="10"/>
      <c r="T84" s="10"/>
      <c r="U84" s="10"/>
      <c r="V84" s="10"/>
      <c r="W84" s="10"/>
      <c r="X84" s="10"/>
      <c r="Y84" s="10"/>
      <c r="Z84" s="10"/>
      <c r="AA84" s="8"/>
    </row>
    <row r="85" spans="2:27" ht="17.25" customHeight="1" x14ac:dyDescent="0.15">
      <c r="B85" s="50"/>
      <c r="C85" s="22"/>
      <c r="D85" s="39"/>
      <c r="E85" s="49"/>
      <c r="F85" s="29"/>
      <c r="G85" s="6"/>
      <c r="H85" s="30"/>
      <c r="I85" s="42"/>
      <c r="J85" s="43"/>
      <c r="K85" s="6"/>
      <c r="L85" s="40"/>
      <c r="M85" s="10"/>
      <c r="N85" s="10"/>
      <c r="O85" s="10"/>
      <c r="P85" s="10"/>
      <c r="Q85" s="10"/>
      <c r="R85" s="10"/>
      <c r="S85" s="10"/>
      <c r="T85" s="10"/>
      <c r="U85" s="10"/>
      <c r="V85" s="10"/>
      <c r="W85" s="10"/>
      <c r="X85" s="10"/>
      <c r="Y85" s="10"/>
      <c r="Z85" s="10"/>
      <c r="AA85" s="8"/>
    </row>
    <row r="86" spans="2:27" ht="17.25" customHeight="1" x14ac:dyDescent="0.15">
      <c r="B86" s="50"/>
      <c r="C86" s="22"/>
      <c r="D86" s="39"/>
      <c r="E86" s="49"/>
      <c r="F86" s="6"/>
      <c r="G86" s="6"/>
      <c r="H86" s="26"/>
      <c r="I86" s="45"/>
      <c r="J86" s="45"/>
      <c r="K86" s="6"/>
      <c r="L86" s="46"/>
      <c r="M86" s="10"/>
      <c r="N86" s="10"/>
      <c r="O86" s="10"/>
      <c r="P86" s="10"/>
      <c r="Q86" s="10"/>
      <c r="R86" s="10"/>
      <c r="S86" s="10"/>
      <c r="T86" s="10"/>
      <c r="U86" s="10"/>
      <c r="V86" s="10"/>
      <c r="W86" s="10"/>
      <c r="X86" s="10"/>
      <c r="Y86" s="10"/>
      <c r="Z86" s="10"/>
      <c r="AA86" s="8"/>
    </row>
    <row r="87" spans="2:27" ht="17.25" customHeight="1" x14ac:dyDescent="0.15">
      <c r="C87" s="4"/>
      <c r="E87" s="15"/>
      <c r="G87" s="5"/>
      <c r="H87" s="17"/>
      <c r="I87" s="18"/>
      <c r="J87" s="18"/>
      <c r="K87" s="15"/>
      <c r="L87" s="19"/>
    </row>
    <row r="88" spans="2:27" ht="17.25" customHeight="1" x14ac:dyDescent="0.15">
      <c r="C88" s="4"/>
      <c r="E88" s="21"/>
      <c r="G88" s="5"/>
      <c r="H88" s="11"/>
      <c r="I88" s="14"/>
      <c r="J88" s="14"/>
      <c r="K88" s="15"/>
      <c r="L88" s="16"/>
    </row>
    <row r="89" spans="2:27" ht="17.25" customHeight="1" x14ac:dyDescent="0.15">
      <c r="C89" s="4"/>
      <c r="H89" s="1"/>
      <c r="I89" s="1"/>
      <c r="J89" s="1"/>
      <c r="K89" s="1"/>
      <c r="L89" s="1"/>
    </row>
    <row r="90" spans="2:27" ht="17.25" customHeight="1" x14ac:dyDescent="0.15">
      <c r="H90" s="1"/>
      <c r="I90" s="1"/>
      <c r="J90" s="1"/>
      <c r="K90" s="1"/>
      <c r="L90" s="1"/>
    </row>
    <row r="91" spans="2:27" ht="17.25" customHeight="1" x14ac:dyDescent="0.15">
      <c r="H91" s="1"/>
      <c r="I91" s="1"/>
      <c r="J91" s="1"/>
      <c r="K91" s="1"/>
      <c r="L91" s="1"/>
    </row>
    <row r="92" spans="2:27" ht="17.25" customHeight="1" x14ac:dyDescent="0.15">
      <c r="H92" s="7"/>
      <c r="I92" s="1"/>
      <c r="J92" s="1"/>
      <c r="K92" s="1"/>
      <c r="L92" s="1"/>
    </row>
    <row r="93" spans="2:27" ht="17.25" customHeight="1" x14ac:dyDescent="0.15">
      <c r="H93" s="1"/>
      <c r="I93" s="1"/>
      <c r="J93" s="1"/>
      <c r="K93" s="1"/>
      <c r="L93" s="1"/>
    </row>
    <row r="94" spans="2:27" ht="17.25" customHeight="1" x14ac:dyDescent="0.15">
      <c r="H94" s="1"/>
      <c r="I94" s="1"/>
      <c r="J94" s="1"/>
      <c r="K94" s="1"/>
      <c r="L94" s="1"/>
    </row>
    <row r="95" spans="2:27" ht="17.25" customHeight="1" x14ac:dyDescent="0.15">
      <c r="H95" s="1"/>
      <c r="I95" s="1"/>
      <c r="J95" s="1"/>
      <c r="K95" s="1"/>
      <c r="L95" s="1"/>
    </row>
    <row r="96" spans="2:27"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sheetData>
  <mergeCells count="171">
    <mergeCell ref="V2:AO2"/>
    <mergeCell ref="B3:C3"/>
    <mergeCell ref="D3:U3"/>
    <mergeCell ref="V3:X3"/>
    <mergeCell ref="Y3:AB3"/>
    <mergeCell ref="AC3:AD3"/>
    <mergeCell ref="AE3:AK3"/>
    <mergeCell ref="AL3:AM3"/>
    <mergeCell ref="AN3:AO3"/>
    <mergeCell ref="B7:C7"/>
    <mergeCell ref="BN7:BR7"/>
    <mergeCell ref="B8:C8"/>
    <mergeCell ref="B9:C9"/>
    <mergeCell ref="B10:C10"/>
    <mergeCell ref="B11:C11"/>
    <mergeCell ref="BN11:BR11"/>
    <mergeCell ref="AP3:AV3"/>
    <mergeCell ref="AW3:AZ3"/>
    <mergeCell ref="BA3:BH3"/>
    <mergeCell ref="B4:C4"/>
    <mergeCell ref="BN4:BR6"/>
    <mergeCell ref="B5:C6"/>
    <mergeCell ref="B12:C12"/>
    <mergeCell ref="BN12:BR12"/>
    <mergeCell ref="B13:C14"/>
    <mergeCell ref="D13:G13"/>
    <mergeCell ref="H13:I13"/>
    <mergeCell ref="J13:M13"/>
    <mergeCell ref="N13:O13"/>
    <mergeCell ref="P13:S13"/>
    <mergeCell ref="T13:U13"/>
    <mergeCell ref="V13:Y13"/>
    <mergeCell ref="BK13:BM13"/>
    <mergeCell ref="D14:G14"/>
    <mergeCell ref="L14:M14"/>
    <mergeCell ref="O14:Q14"/>
    <mergeCell ref="R14:U14"/>
    <mergeCell ref="Z14:AA14"/>
    <mergeCell ref="AC14:AE14"/>
    <mergeCell ref="AF14:AH14"/>
    <mergeCell ref="AI14:AL14"/>
    <mergeCell ref="AQ14:AR14"/>
    <mergeCell ref="AS13:AT13"/>
    <mergeCell ref="AU13:AX13"/>
    <mergeCell ref="AY13:AZ13"/>
    <mergeCell ref="BA13:BD13"/>
    <mergeCell ref="BE13:BF13"/>
    <mergeCell ref="BG13:BJ13"/>
    <mergeCell ref="Z13:AA13"/>
    <mergeCell ref="AB13:AE13"/>
    <mergeCell ref="AF13:AH13"/>
    <mergeCell ref="AI13:AL13"/>
    <mergeCell ref="AM13:AN13"/>
    <mergeCell ref="AO13:AR13"/>
    <mergeCell ref="BN16:BR18"/>
    <mergeCell ref="B19:C19"/>
    <mergeCell ref="BN19:BR19"/>
    <mergeCell ref="B20:C20"/>
    <mergeCell ref="BN20:BR20"/>
    <mergeCell ref="B21:C21"/>
    <mergeCell ref="BN21:BR21"/>
    <mergeCell ref="AT14:AV14"/>
    <mergeCell ref="AW14:AZ14"/>
    <mergeCell ref="BE14:BF14"/>
    <mergeCell ref="BH14:BJ14"/>
    <mergeCell ref="BK14:BM14"/>
    <mergeCell ref="B16:C18"/>
    <mergeCell ref="B22:C22"/>
    <mergeCell ref="B23:C23"/>
    <mergeCell ref="BN23:BR23"/>
    <mergeCell ref="B24:C24"/>
    <mergeCell ref="BN24:BR24"/>
    <mergeCell ref="B25:C26"/>
    <mergeCell ref="D25:G25"/>
    <mergeCell ref="H25:I25"/>
    <mergeCell ref="J25:M25"/>
    <mergeCell ref="N25:O25"/>
    <mergeCell ref="BA25:BD25"/>
    <mergeCell ref="BE25:BF25"/>
    <mergeCell ref="BG25:BJ25"/>
    <mergeCell ref="BK25:BM25"/>
    <mergeCell ref="D26:G26"/>
    <mergeCell ref="L26:M26"/>
    <mergeCell ref="O26:Q26"/>
    <mergeCell ref="R26:U26"/>
    <mergeCell ref="Z26:AA26"/>
    <mergeCell ref="AC26:AE26"/>
    <mergeCell ref="AI25:AL25"/>
    <mergeCell ref="AM25:AN25"/>
    <mergeCell ref="AO25:AR25"/>
    <mergeCell ref="AS25:AT25"/>
    <mergeCell ref="AU25:AX25"/>
    <mergeCell ref="AY25:AZ25"/>
    <mergeCell ref="P25:S25"/>
    <mergeCell ref="T25:U25"/>
    <mergeCell ref="V25:Y25"/>
    <mergeCell ref="Z25:AA25"/>
    <mergeCell ref="AB25:AE25"/>
    <mergeCell ref="AF25:AH25"/>
    <mergeCell ref="B32:C32"/>
    <mergeCell ref="BN32:BR32"/>
    <mergeCell ref="B33:C33"/>
    <mergeCell ref="BN33:BR33"/>
    <mergeCell ref="B34:C34"/>
    <mergeCell ref="B35:C35"/>
    <mergeCell ref="BN35:BR35"/>
    <mergeCell ref="BH26:BJ26"/>
    <mergeCell ref="BK26:BM26"/>
    <mergeCell ref="B28:C30"/>
    <mergeCell ref="BN28:BR30"/>
    <mergeCell ref="B31:C31"/>
    <mergeCell ref="BN31:BR31"/>
    <mergeCell ref="AF26:AH26"/>
    <mergeCell ref="AI26:AL26"/>
    <mergeCell ref="AQ26:AR26"/>
    <mergeCell ref="AT26:AV26"/>
    <mergeCell ref="AW26:AZ26"/>
    <mergeCell ref="BE26:BF26"/>
    <mergeCell ref="Z37:AA37"/>
    <mergeCell ref="AB37:AE37"/>
    <mergeCell ref="AF37:AH37"/>
    <mergeCell ref="AI37:AL37"/>
    <mergeCell ref="AM37:AN37"/>
    <mergeCell ref="AO37:AR37"/>
    <mergeCell ref="B36:C36"/>
    <mergeCell ref="BN36:BR36"/>
    <mergeCell ref="B37:C38"/>
    <mergeCell ref="D37:G37"/>
    <mergeCell ref="H37:I37"/>
    <mergeCell ref="J37:M37"/>
    <mergeCell ref="N37:O37"/>
    <mergeCell ref="P37:S37"/>
    <mergeCell ref="T37:U37"/>
    <mergeCell ref="V37:Y37"/>
    <mergeCell ref="D38:G38"/>
    <mergeCell ref="L38:M38"/>
    <mergeCell ref="O38:Q38"/>
    <mergeCell ref="R38:U38"/>
    <mergeCell ref="Z38:AA38"/>
    <mergeCell ref="AC38:AE38"/>
    <mergeCell ref="AF38:AH38"/>
    <mergeCell ref="AI38:AL38"/>
    <mergeCell ref="BK37:BM37"/>
    <mergeCell ref="AS37:AT37"/>
    <mergeCell ref="AU37:AX37"/>
    <mergeCell ref="AY37:AZ37"/>
    <mergeCell ref="BA37:BD37"/>
    <mergeCell ref="BE37:BF37"/>
    <mergeCell ref="BG37:BJ37"/>
    <mergeCell ref="AM44:AQ44"/>
    <mergeCell ref="AT44:AX44"/>
    <mergeCell ref="BA44:BC44"/>
    <mergeCell ref="AQ38:AR38"/>
    <mergeCell ref="AT38:AV38"/>
    <mergeCell ref="AW38:AZ38"/>
    <mergeCell ref="BE38:BF38"/>
    <mergeCell ref="BH38:BJ38"/>
    <mergeCell ref="BK38:BM38"/>
    <mergeCell ref="AM40:AQ40"/>
    <mergeCell ref="AT40:AX40"/>
    <mergeCell ref="BA40:BE40"/>
    <mergeCell ref="AF41:AJ41"/>
    <mergeCell ref="AM41:AQ41"/>
    <mergeCell ref="AT41:AX41"/>
    <mergeCell ref="BA41:BE41"/>
    <mergeCell ref="AF42:AJ42"/>
    <mergeCell ref="AF43:AJ43"/>
    <mergeCell ref="AM43:AQ43"/>
    <mergeCell ref="AT43:AX43"/>
    <mergeCell ref="BA43:BC43"/>
    <mergeCell ref="BE43:BG44"/>
  </mergeCells>
  <phoneticPr fontId="2"/>
  <conditionalFormatting sqref="D17:BM22">
    <cfRule type="expression" dxfId="70" priority="26">
      <formula>COUNTIF(INDIRECT("祝日一覧[日付]"),D$17)=1</formula>
    </cfRule>
    <cfRule type="expression" dxfId="69" priority="31">
      <formula>COUNTIF(INDIRECT("祝日[日付]"),D$17)=1</formula>
    </cfRule>
    <cfRule type="expression" dxfId="68" priority="32">
      <formula>D$18="日"</formula>
    </cfRule>
    <cfRule type="expression" dxfId="67" priority="35">
      <formula>D$18="土"</formula>
    </cfRule>
  </conditionalFormatting>
  <conditionalFormatting sqref="D29:BM34">
    <cfRule type="expression" dxfId="66" priority="29">
      <formula>COUNTIF(INDIRECT("祝日一覧[日付]"),D$29)=1</formula>
    </cfRule>
    <cfRule type="expression" dxfId="65" priority="30">
      <formula>D$30="日"</formula>
    </cfRule>
    <cfRule type="expression" dxfId="64" priority="36">
      <formula>D$30="土"</formula>
    </cfRule>
  </conditionalFormatting>
  <conditionalFormatting sqref="D13:D14 D5:BM10">
    <cfRule type="expression" priority="28">
      <formula>COUNTIF(#REF!,D$5)=1</formula>
    </cfRule>
  </conditionalFormatting>
  <conditionalFormatting sqref="D17:BM24">
    <cfRule type="expression" dxfId="63" priority="25">
      <formula>D$17&gt;$AP$3</formula>
    </cfRule>
  </conditionalFormatting>
  <conditionalFormatting sqref="D29:BM36">
    <cfRule type="expression" dxfId="62" priority="24">
      <formula>D$29&gt;$AP$3</formula>
    </cfRule>
  </conditionalFormatting>
  <conditionalFormatting sqref="AI5:BM12">
    <cfRule type="expression" dxfId="61" priority="23">
      <formula>AI$5&gt;$AP$3</formula>
    </cfRule>
  </conditionalFormatting>
  <conditionalFormatting sqref="D5:AF12">
    <cfRule type="expression" dxfId="60" priority="22">
      <formula>D$5&lt;$AE$3</formula>
    </cfRule>
  </conditionalFormatting>
  <conditionalFormatting sqref="AF5:AH12">
    <cfRule type="expression" dxfId="59" priority="21">
      <formula>AF$5&gt;$AP$3</formula>
    </cfRule>
  </conditionalFormatting>
  <conditionalFormatting sqref="AI13:AI14">
    <cfRule type="expression" dxfId="58" priority="17">
      <formula>COUNTIF(INDIRECT("祝日一覧[日付]"),AI$5)=1</formula>
    </cfRule>
    <cfRule type="expression" dxfId="57" priority="19">
      <formula>AI$6="日"</formula>
    </cfRule>
    <cfRule type="expression" dxfId="56" priority="20">
      <formula>AI$6="土"</formula>
    </cfRule>
  </conditionalFormatting>
  <conditionalFormatting sqref="AI13:AI14">
    <cfRule type="expression" priority="18">
      <formula>COUNTIF(#REF!,AI$5)=1</formula>
    </cfRule>
  </conditionalFormatting>
  <conditionalFormatting sqref="D25:D26">
    <cfRule type="expression" priority="14">
      <formula>COUNTIF(#REF!,D$5)=1</formula>
    </cfRule>
  </conditionalFormatting>
  <conditionalFormatting sqref="AI25:AI26">
    <cfRule type="expression" dxfId="55" priority="9">
      <formula>COUNTIF(INDIRECT("祝日一覧[日付]"),AI$5)=1</formula>
    </cfRule>
    <cfRule type="expression" dxfId="54" priority="11">
      <formula>AI$6="日"</formula>
    </cfRule>
    <cfRule type="expression" dxfId="53" priority="12">
      <formula>AI$6="土"</formula>
    </cfRule>
  </conditionalFormatting>
  <conditionalFormatting sqref="AI25:AI26">
    <cfRule type="expression" priority="10">
      <formula>COUNTIF(#REF!,AI$5)=1</formula>
    </cfRule>
  </conditionalFormatting>
  <conditionalFormatting sqref="D37:D38">
    <cfRule type="expression" priority="6">
      <formula>COUNTIF(#REF!,D$5)=1</formula>
    </cfRule>
  </conditionalFormatting>
  <conditionalFormatting sqref="AI37:AI38">
    <cfRule type="expression" dxfId="52" priority="1">
      <formula>COUNTIF(INDIRECT("祝日一覧[日付]"),AI$5)=1</formula>
    </cfRule>
    <cfRule type="expression" dxfId="51" priority="3">
      <formula>AI$6="日"</formula>
    </cfRule>
    <cfRule type="expression" dxfId="50" priority="4">
      <formula>AI$6="土"</formula>
    </cfRule>
  </conditionalFormatting>
  <conditionalFormatting sqref="AI37:AI38">
    <cfRule type="expression" priority="2">
      <formula>COUNTIF(#REF!,AI$5)=1</formula>
    </cfRule>
  </conditionalFormatting>
  <dataValidations count="3">
    <dataValidation type="list" allowBlank="1" showInputMessage="1" showErrorMessage="1" sqref="D32:BM34 D8:BM10 D20:BM22">
      <formula1>$D$42:$D$44</formula1>
    </dataValidation>
    <dataValidation type="list" allowBlank="1" showInputMessage="1" showErrorMessage="1" sqref="D23:BM23 D11:BM11 D35:BM35">
      <formula1>$C$43:$D$43</formula1>
    </dataValidation>
    <dataValidation type="list" allowBlank="1" showInputMessage="1" showErrorMessage="1" sqref="D12:BM12 D24:BM24 D36:BM36">
      <formula1>$D$44:$D$48</formula1>
    </dataValidation>
  </dataValidations>
  <printOptions horizontalCentered="1" verticalCentered="1"/>
  <pageMargins left="0.39370078740157483" right="0.23" top="0.26" bottom="0.2" header="0.22" footer="0.17"/>
  <pageSetup paperSize="9" scale="7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S153"/>
  <sheetViews>
    <sheetView tabSelected="1" view="pageBreakPreview" zoomScale="90" zoomScaleNormal="100" zoomScaleSheetLayoutView="90" workbookViewId="0">
      <selection activeCell="BN13" sqref="BN13"/>
    </sheetView>
  </sheetViews>
  <sheetFormatPr defaultRowHeight="10.5" x14ac:dyDescent="0.15"/>
  <cols>
    <col min="1" max="1" width="0.75" style="5" customWidth="1"/>
    <col min="2" max="2" width="3.5" style="5" customWidth="1"/>
    <col min="3" max="3" width="20.375" style="5" customWidth="1"/>
    <col min="4" max="6" width="2.25" style="5" customWidth="1"/>
    <col min="7" max="7" width="2.25" style="3" customWidth="1"/>
    <col min="8" max="65" width="2.25" style="5" customWidth="1"/>
    <col min="66" max="70" width="1.5" style="5" customWidth="1"/>
    <col min="71" max="71" width="7.125" style="5" customWidth="1"/>
    <col min="72" max="111" width="2.125" style="5" customWidth="1"/>
    <col min="112" max="16384" width="9" style="5"/>
  </cols>
  <sheetData>
    <row r="1" spans="2:71" ht="3" customHeight="1" x14ac:dyDescent="0.15"/>
    <row r="2" spans="2:71" ht="30.75" customHeight="1" thickBot="1" x14ac:dyDescent="0.2">
      <c r="B2" s="20"/>
      <c r="C2" s="64"/>
      <c r="D2" s="20"/>
      <c r="E2" s="20"/>
      <c r="F2" s="20"/>
      <c r="G2" s="20"/>
      <c r="H2" s="20"/>
      <c r="I2" s="20"/>
      <c r="J2" s="20"/>
      <c r="K2" s="20"/>
      <c r="L2" s="20"/>
      <c r="M2" s="20"/>
      <c r="N2" s="20"/>
      <c r="O2" s="20"/>
      <c r="P2" s="20"/>
      <c r="Q2" s="20"/>
      <c r="R2" s="20"/>
      <c r="S2" s="20"/>
      <c r="T2" s="20"/>
      <c r="U2" s="20"/>
      <c r="V2" s="408" t="s">
        <v>23</v>
      </c>
      <c r="W2" s="408"/>
      <c r="X2" s="408"/>
      <c r="Y2" s="408"/>
      <c r="Z2" s="408"/>
      <c r="AA2" s="408"/>
      <c r="AB2" s="408"/>
      <c r="AC2" s="408"/>
      <c r="AD2" s="408"/>
      <c r="AE2" s="408"/>
      <c r="AF2" s="408"/>
      <c r="AG2" s="408"/>
      <c r="AH2" s="408"/>
      <c r="AI2" s="408"/>
      <c r="AJ2" s="408"/>
      <c r="AK2" s="408"/>
      <c r="AL2" s="408"/>
      <c r="AM2" s="408"/>
      <c r="AN2" s="408"/>
      <c r="AO2" s="408"/>
      <c r="AP2" s="70"/>
      <c r="AQ2" s="70"/>
      <c r="AR2" s="70"/>
      <c r="BF2" s="66"/>
      <c r="BG2" s="66"/>
      <c r="BH2" s="66"/>
      <c r="BI2" s="66"/>
      <c r="BJ2" s="66"/>
      <c r="BK2" s="66"/>
      <c r="BL2" s="66"/>
      <c r="BM2" s="66"/>
      <c r="BN2" s="66"/>
      <c r="BO2" s="66"/>
      <c r="BP2" s="66"/>
      <c r="BQ2" s="66"/>
      <c r="BR2" s="67" t="s">
        <v>4</v>
      </c>
      <c r="BS2" s="297" t="s">
        <v>85</v>
      </c>
    </row>
    <row r="3" spans="2:71" ht="19.5" customHeight="1" thickBot="1" x14ac:dyDescent="0.2">
      <c r="B3" s="409" t="s">
        <v>6</v>
      </c>
      <c r="C3" s="410"/>
      <c r="D3" s="418"/>
      <c r="E3" s="417"/>
      <c r="F3" s="417"/>
      <c r="G3" s="417"/>
      <c r="H3" s="417"/>
      <c r="I3" s="417"/>
      <c r="J3" s="417"/>
      <c r="K3" s="417"/>
      <c r="L3" s="417"/>
      <c r="M3" s="417"/>
      <c r="N3" s="417"/>
      <c r="O3" s="417"/>
      <c r="P3" s="417"/>
      <c r="Q3" s="417"/>
      <c r="R3" s="417"/>
      <c r="S3" s="417"/>
      <c r="T3" s="417"/>
      <c r="U3" s="417"/>
      <c r="V3" s="420" t="s">
        <v>54</v>
      </c>
      <c r="W3" s="420"/>
      <c r="X3" s="421"/>
      <c r="Y3" s="418" t="s">
        <v>7</v>
      </c>
      <c r="Z3" s="417"/>
      <c r="AA3" s="417"/>
      <c r="AB3" s="419"/>
      <c r="AC3" s="417" t="s">
        <v>8</v>
      </c>
      <c r="AD3" s="417"/>
      <c r="AE3" s="414">
        <v>45422</v>
      </c>
      <c r="AF3" s="415"/>
      <c r="AG3" s="415"/>
      <c r="AH3" s="415"/>
      <c r="AI3" s="415"/>
      <c r="AJ3" s="415"/>
      <c r="AK3" s="416"/>
      <c r="AL3" s="413" t="s">
        <v>9</v>
      </c>
      <c r="AM3" s="413"/>
      <c r="AN3" s="411" t="s">
        <v>53</v>
      </c>
      <c r="AO3" s="412"/>
      <c r="AP3" s="406">
        <v>45672</v>
      </c>
      <c r="AQ3" s="406"/>
      <c r="AR3" s="406"/>
      <c r="AS3" s="406"/>
      <c r="AT3" s="406"/>
      <c r="AU3" s="406"/>
      <c r="AV3" s="406"/>
      <c r="AW3" s="405" t="s">
        <v>61</v>
      </c>
      <c r="AX3" s="406"/>
      <c r="AY3" s="406"/>
      <c r="AZ3" s="407"/>
      <c r="BA3" s="397">
        <v>45446</v>
      </c>
      <c r="BB3" s="397"/>
      <c r="BC3" s="397"/>
      <c r="BD3" s="397"/>
      <c r="BE3" s="397"/>
      <c r="BF3" s="397"/>
      <c r="BG3" s="397"/>
      <c r="BH3" s="398"/>
      <c r="BI3" s="200"/>
      <c r="BJ3" s="200"/>
      <c r="BK3" s="200"/>
      <c r="BL3" s="200"/>
      <c r="BM3" s="200"/>
    </row>
    <row r="4" spans="2:71" ht="17.25" customHeight="1" x14ac:dyDescent="0.15">
      <c r="B4" s="364"/>
      <c r="C4" s="365"/>
      <c r="D4" s="315">
        <f>MONTH(AE3)</f>
        <v>5</v>
      </c>
      <c r="E4" s="316"/>
      <c r="F4" s="272" t="s">
        <v>84</v>
      </c>
      <c r="G4" s="272"/>
      <c r="H4" s="272"/>
      <c r="I4" s="272"/>
      <c r="J4" s="272"/>
      <c r="K4" s="272"/>
      <c r="L4" s="272"/>
      <c r="M4" s="272"/>
      <c r="N4" s="272"/>
      <c r="O4" s="272"/>
      <c r="P4" s="272"/>
      <c r="Q4" s="272"/>
      <c r="R4" s="272"/>
      <c r="S4" s="283"/>
      <c r="T4" s="69"/>
      <c r="U4" s="69"/>
      <c r="V4" s="69"/>
      <c r="W4" s="69"/>
      <c r="X4" s="69"/>
      <c r="Y4" s="69"/>
      <c r="Z4" s="69"/>
      <c r="AA4" s="69"/>
      <c r="AB4" s="69"/>
      <c r="AC4" s="69"/>
      <c r="AD4" s="69"/>
      <c r="AE4" s="69"/>
      <c r="AF4" s="272"/>
      <c r="AG4" s="154"/>
      <c r="AH4" s="133"/>
      <c r="AI4" s="454">
        <f>MONTH(EDATE(AE3,1))</f>
        <v>6</v>
      </c>
      <c r="AJ4" s="455"/>
      <c r="AK4" s="212" t="s">
        <v>87</v>
      </c>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381"/>
      <c r="BO4" s="382"/>
      <c r="BP4" s="382"/>
      <c r="BQ4" s="382"/>
      <c r="BR4" s="383"/>
    </row>
    <row r="5" spans="2:71" ht="15" customHeight="1" x14ac:dyDescent="0.15">
      <c r="B5" s="366"/>
      <c r="C5" s="367"/>
      <c r="D5" s="148">
        <f>DATE(YEAR(AE3),MONTH(AE3),1)</f>
        <v>45413</v>
      </c>
      <c r="E5" s="115">
        <f>DATE(YEAR(D5),MONTH(D5),DAY(D5)+1)</f>
        <v>45414</v>
      </c>
      <c r="F5" s="115">
        <f t="shared" ref="F5:BJ5" si="0">DATE(YEAR(E5),MONTH(E5),DAY(E5)+1)</f>
        <v>45415</v>
      </c>
      <c r="G5" s="115">
        <f t="shared" si="0"/>
        <v>45416</v>
      </c>
      <c r="H5" s="115">
        <f t="shared" si="0"/>
        <v>45417</v>
      </c>
      <c r="I5" s="115">
        <f t="shared" si="0"/>
        <v>45418</v>
      </c>
      <c r="J5" s="115">
        <f t="shared" si="0"/>
        <v>45419</v>
      </c>
      <c r="K5" s="115">
        <f t="shared" si="0"/>
        <v>45420</v>
      </c>
      <c r="L5" s="115">
        <f t="shared" si="0"/>
        <v>45421</v>
      </c>
      <c r="M5" s="115">
        <f t="shared" si="0"/>
        <v>45422</v>
      </c>
      <c r="N5" s="115">
        <f t="shared" si="0"/>
        <v>45423</v>
      </c>
      <c r="O5" s="115">
        <f t="shared" si="0"/>
        <v>45424</v>
      </c>
      <c r="P5" s="115">
        <f t="shared" si="0"/>
        <v>45425</v>
      </c>
      <c r="Q5" s="115">
        <f t="shared" si="0"/>
        <v>45426</v>
      </c>
      <c r="R5" s="115">
        <f t="shared" si="0"/>
        <v>45427</v>
      </c>
      <c r="S5" s="115">
        <f t="shared" si="0"/>
        <v>45428</v>
      </c>
      <c r="T5" s="115">
        <f t="shared" si="0"/>
        <v>45429</v>
      </c>
      <c r="U5" s="115">
        <f t="shared" si="0"/>
        <v>45430</v>
      </c>
      <c r="V5" s="115">
        <f t="shared" si="0"/>
        <v>45431</v>
      </c>
      <c r="W5" s="115">
        <f t="shared" si="0"/>
        <v>45432</v>
      </c>
      <c r="X5" s="115">
        <f t="shared" si="0"/>
        <v>45433</v>
      </c>
      <c r="Y5" s="115">
        <f t="shared" si="0"/>
        <v>45434</v>
      </c>
      <c r="Z5" s="115">
        <f t="shared" si="0"/>
        <v>45435</v>
      </c>
      <c r="AA5" s="115">
        <f t="shared" si="0"/>
        <v>45436</v>
      </c>
      <c r="AB5" s="115">
        <f t="shared" si="0"/>
        <v>45437</v>
      </c>
      <c r="AC5" s="115">
        <f t="shared" si="0"/>
        <v>45438</v>
      </c>
      <c r="AD5" s="115">
        <f t="shared" si="0"/>
        <v>45439</v>
      </c>
      <c r="AE5" s="115">
        <f t="shared" si="0"/>
        <v>45440</v>
      </c>
      <c r="AF5" s="228">
        <f t="shared" ref="AF5:AG5" si="1">IF(AE5="","",IF(DAY(AE5+1)=1,"",AE5+1))</f>
        <v>45441</v>
      </c>
      <c r="AG5" s="115">
        <f t="shared" si="1"/>
        <v>45442</v>
      </c>
      <c r="AH5" s="298">
        <f>IF(AG5="","",IF(DAY(AG5+1)=1,"",AG5+1))</f>
        <v>45443</v>
      </c>
      <c r="AI5" s="201">
        <f>DATE(YEAR(AE3),MONTH(AE3)+1,1)</f>
        <v>45444</v>
      </c>
      <c r="AJ5" s="115">
        <f t="shared" si="0"/>
        <v>45445</v>
      </c>
      <c r="AK5" s="115">
        <f t="shared" si="0"/>
        <v>45446</v>
      </c>
      <c r="AL5" s="115">
        <f t="shared" si="0"/>
        <v>45447</v>
      </c>
      <c r="AM5" s="115">
        <f t="shared" si="0"/>
        <v>45448</v>
      </c>
      <c r="AN5" s="115">
        <f t="shared" si="0"/>
        <v>45449</v>
      </c>
      <c r="AO5" s="115">
        <f t="shared" si="0"/>
        <v>45450</v>
      </c>
      <c r="AP5" s="115">
        <f t="shared" si="0"/>
        <v>45451</v>
      </c>
      <c r="AQ5" s="115">
        <f t="shared" si="0"/>
        <v>45452</v>
      </c>
      <c r="AR5" s="115">
        <f t="shared" si="0"/>
        <v>45453</v>
      </c>
      <c r="AS5" s="115">
        <f t="shared" si="0"/>
        <v>45454</v>
      </c>
      <c r="AT5" s="115">
        <f t="shared" si="0"/>
        <v>45455</v>
      </c>
      <c r="AU5" s="115">
        <f t="shared" si="0"/>
        <v>45456</v>
      </c>
      <c r="AV5" s="115">
        <f t="shared" si="0"/>
        <v>45457</v>
      </c>
      <c r="AW5" s="115">
        <f t="shared" si="0"/>
        <v>45458</v>
      </c>
      <c r="AX5" s="115">
        <f t="shared" si="0"/>
        <v>45459</v>
      </c>
      <c r="AY5" s="115">
        <f t="shared" si="0"/>
        <v>45460</v>
      </c>
      <c r="AZ5" s="115">
        <f t="shared" si="0"/>
        <v>45461</v>
      </c>
      <c r="BA5" s="115">
        <f t="shared" si="0"/>
        <v>45462</v>
      </c>
      <c r="BB5" s="115">
        <f t="shared" si="0"/>
        <v>45463</v>
      </c>
      <c r="BC5" s="115">
        <f t="shared" si="0"/>
        <v>45464</v>
      </c>
      <c r="BD5" s="115">
        <f t="shared" si="0"/>
        <v>45465</v>
      </c>
      <c r="BE5" s="115">
        <f t="shared" si="0"/>
        <v>45466</v>
      </c>
      <c r="BF5" s="115">
        <f t="shared" si="0"/>
        <v>45467</v>
      </c>
      <c r="BG5" s="115">
        <f t="shared" si="0"/>
        <v>45468</v>
      </c>
      <c r="BH5" s="115">
        <f t="shared" si="0"/>
        <v>45469</v>
      </c>
      <c r="BI5" s="115">
        <f t="shared" si="0"/>
        <v>45470</v>
      </c>
      <c r="BJ5" s="115">
        <f t="shared" si="0"/>
        <v>45471</v>
      </c>
      <c r="BK5" s="228">
        <f t="shared" ref="BK5:BL5" si="2">IF(BJ5="","",IF(DAY(BJ5+1)=1,"",BJ5+1))</f>
        <v>45472</v>
      </c>
      <c r="BL5" s="228">
        <f t="shared" si="2"/>
        <v>45473</v>
      </c>
      <c r="BM5" s="228" t="str">
        <f>IF(BL5="","",IF(DAY(BL5+1)=1,"",BL5+1))</f>
        <v/>
      </c>
      <c r="BN5" s="384"/>
      <c r="BO5" s="385"/>
      <c r="BP5" s="385"/>
      <c r="BQ5" s="385"/>
      <c r="BR5" s="386"/>
    </row>
    <row r="6" spans="2:71" ht="15" customHeight="1" thickBot="1" x14ac:dyDescent="0.2">
      <c r="B6" s="345"/>
      <c r="C6" s="346"/>
      <c r="D6" s="169" t="str">
        <f>TEXT(D5,"aaa")</f>
        <v>水</v>
      </c>
      <c r="E6" s="170" t="str">
        <f t="shared" ref="E6:BM6" si="3">TEXT(E5,"aaa")</f>
        <v>木</v>
      </c>
      <c r="F6" s="170" t="str">
        <f t="shared" si="3"/>
        <v>金</v>
      </c>
      <c r="G6" s="170" t="str">
        <f t="shared" si="3"/>
        <v>土</v>
      </c>
      <c r="H6" s="170" t="str">
        <f t="shared" si="3"/>
        <v>日</v>
      </c>
      <c r="I6" s="170" t="str">
        <f t="shared" si="3"/>
        <v>月</v>
      </c>
      <c r="J6" s="170" t="str">
        <f t="shared" si="3"/>
        <v>火</v>
      </c>
      <c r="K6" s="170" t="str">
        <f t="shared" si="3"/>
        <v>水</v>
      </c>
      <c r="L6" s="170" t="str">
        <f t="shared" si="3"/>
        <v>木</v>
      </c>
      <c r="M6" s="170" t="str">
        <f t="shared" si="3"/>
        <v>金</v>
      </c>
      <c r="N6" s="170" t="str">
        <f t="shared" si="3"/>
        <v>土</v>
      </c>
      <c r="O6" s="170" t="str">
        <f t="shared" si="3"/>
        <v>日</v>
      </c>
      <c r="P6" s="170" t="str">
        <f t="shared" si="3"/>
        <v>月</v>
      </c>
      <c r="Q6" s="170" t="str">
        <f t="shared" si="3"/>
        <v>火</v>
      </c>
      <c r="R6" s="170" t="str">
        <f t="shared" si="3"/>
        <v>水</v>
      </c>
      <c r="S6" s="170" t="str">
        <f t="shared" si="3"/>
        <v>木</v>
      </c>
      <c r="T6" s="170" t="str">
        <f t="shared" si="3"/>
        <v>金</v>
      </c>
      <c r="U6" s="170" t="str">
        <f t="shared" si="3"/>
        <v>土</v>
      </c>
      <c r="V6" s="170" t="str">
        <f t="shared" si="3"/>
        <v>日</v>
      </c>
      <c r="W6" s="170" t="str">
        <f t="shared" si="3"/>
        <v>月</v>
      </c>
      <c r="X6" s="170" t="str">
        <f t="shared" si="3"/>
        <v>火</v>
      </c>
      <c r="Y6" s="170" t="str">
        <f t="shared" si="3"/>
        <v>水</v>
      </c>
      <c r="Z6" s="170" t="str">
        <f t="shared" si="3"/>
        <v>木</v>
      </c>
      <c r="AA6" s="170" t="str">
        <f t="shared" si="3"/>
        <v>金</v>
      </c>
      <c r="AB6" s="170" t="str">
        <f t="shared" si="3"/>
        <v>土</v>
      </c>
      <c r="AC6" s="170" t="str">
        <f t="shared" si="3"/>
        <v>日</v>
      </c>
      <c r="AD6" s="170" t="str">
        <f t="shared" si="3"/>
        <v>月</v>
      </c>
      <c r="AE6" s="170" t="str">
        <f t="shared" si="3"/>
        <v>火</v>
      </c>
      <c r="AF6" s="202" t="str">
        <f t="shared" si="3"/>
        <v>水</v>
      </c>
      <c r="AG6" s="170" t="str">
        <f t="shared" si="3"/>
        <v>木</v>
      </c>
      <c r="AH6" s="171" t="str">
        <f t="shared" si="3"/>
        <v>金</v>
      </c>
      <c r="AI6" s="202" t="str">
        <f>TEXT(AI5,"aaa")</f>
        <v>土</v>
      </c>
      <c r="AJ6" s="170" t="str">
        <f t="shared" si="3"/>
        <v>日</v>
      </c>
      <c r="AK6" s="170" t="str">
        <f t="shared" si="3"/>
        <v>月</v>
      </c>
      <c r="AL6" s="170" t="str">
        <f t="shared" si="3"/>
        <v>火</v>
      </c>
      <c r="AM6" s="170" t="str">
        <f t="shared" si="3"/>
        <v>水</v>
      </c>
      <c r="AN6" s="170" t="str">
        <f t="shared" si="3"/>
        <v>木</v>
      </c>
      <c r="AO6" s="170" t="str">
        <f t="shared" si="3"/>
        <v>金</v>
      </c>
      <c r="AP6" s="170" t="str">
        <f t="shared" si="3"/>
        <v>土</v>
      </c>
      <c r="AQ6" s="170" t="str">
        <f t="shared" si="3"/>
        <v>日</v>
      </c>
      <c r="AR6" s="170" t="str">
        <f t="shared" si="3"/>
        <v>月</v>
      </c>
      <c r="AS6" s="170" t="str">
        <f t="shared" si="3"/>
        <v>火</v>
      </c>
      <c r="AT6" s="170" t="str">
        <f t="shared" si="3"/>
        <v>水</v>
      </c>
      <c r="AU6" s="170" t="str">
        <f t="shared" si="3"/>
        <v>木</v>
      </c>
      <c r="AV6" s="170" t="str">
        <f t="shared" si="3"/>
        <v>金</v>
      </c>
      <c r="AW6" s="170" t="str">
        <f t="shared" si="3"/>
        <v>土</v>
      </c>
      <c r="AX6" s="170" t="str">
        <f t="shared" si="3"/>
        <v>日</v>
      </c>
      <c r="AY6" s="170" t="str">
        <f t="shared" si="3"/>
        <v>月</v>
      </c>
      <c r="AZ6" s="170" t="str">
        <f t="shared" si="3"/>
        <v>火</v>
      </c>
      <c r="BA6" s="170" t="str">
        <f t="shared" si="3"/>
        <v>水</v>
      </c>
      <c r="BB6" s="170" t="str">
        <f t="shared" si="3"/>
        <v>木</v>
      </c>
      <c r="BC6" s="170" t="str">
        <f t="shared" si="3"/>
        <v>金</v>
      </c>
      <c r="BD6" s="170" t="str">
        <f t="shared" si="3"/>
        <v>土</v>
      </c>
      <c r="BE6" s="170" t="str">
        <f t="shared" si="3"/>
        <v>日</v>
      </c>
      <c r="BF6" s="170" t="str">
        <f t="shared" si="3"/>
        <v>月</v>
      </c>
      <c r="BG6" s="202" t="str">
        <f>TEXT(BG5,"aaa")</f>
        <v>火</v>
      </c>
      <c r="BH6" s="170" t="str">
        <f t="shared" si="3"/>
        <v>水</v>
      </c>
      <c r="BI6" s="170" t="str">
        <f t="shared" si="3"/>
        <v>木</v>
      </c>
      <c r="BJ6" s="170" t="str">
        <f t="shared" si="3"/>
        <v>金</v>
      </c>
      <c r="BK6" s="170" t="str">
        <f t="shared" si="3"/>
        <v>土</v>
      </c>
      <c r="BL6" s="170" t="str">
        <f t="shared" si="3"/>
        <v>日</v>
      </c>
      <c r="BM6" s="229" t="str">
        <f t="shared" si="3"/>
        <v/>
      </c>
      <c r="BN6" s="387"/>
      <c r="BO6" s="388"/>
      <c r="BP6" s="388"/>
      <c r="BQ6" s="388"/>
      <c r="BR6" s="389"/>
    </row>
    <row r="7" spans="2:71" ht="31.5" customHeight="1" thickBot="1" x14ac:dyDescent="0.2">
      <c r="B7" s="347" t="s">
        <v>5</v>
      </c>
      <c r="C7" s="348"/>
      <c r="D7" s="177"/>
      <c r="E7" s="63"/>
      <c r="F7" s="63"/>
      <c r="G7" s="63"/>
      <c r="H7" s="63"/>
      <c r="I7" s="63"/>
      <c r="J7" s="63"/>
      <c r="K7" s="63"/>
      <c r="L7" s="63"/>
      <c r="M7" s="63"/>
      <c r="N7" s="63"/>
      <c r="O7" s="63"/>
      <c r="P7" s="63"/>
      <c r="Q7" s="63"/>
      <c r="R7" s="257"/>
      <c r="S7" s="63"/>
      <c r="T7" s="63"/>
      <c r="U7" s="63"/>
      <c r="V7" s="63"/>
      <c r="W7" s="63"/>
      <c r="X7" s="63"/>
      <c r="Y7" s="63"/>
      <c r="Z7" s="63"/>
      <c r="AA7" s="63"/>
      <c r="AB7" s="63"/>
      <c r="AC7" s="63"/>
      <c r="AD7" s="63"/>
      <c r="AE7" s="63"/>
      <c r="AF7" s="203"/>
      <c r="AG7" s="63"/>
      <c r="AH7" s="135"/>
      <c r="AI7" s="20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183"/>
      <c r="BN7" s="402"/>
      <c r="BO7" s="403"/>
      <c r="BP7" s="403"/>
      <c r="BQ7" s="403"/>
      <c r="BR7" s="404"/>
    </row>
    <row r="8" spans="2:71" ht="15" customHeight="1" x14ac:dyDescent="0.15">
      <c r="B8" s="305"/>
      <c r="C8" s="306"/>
      <c r="D8" s="149"/>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204"/>
      <c r="AG8" s="57"/>
      <c r="AH8" s="136"/>
      <c r="AI8" s="204"/>
      <c r="AJ8" s="57"/>
      <c r="AK8" s="57"/>
      <c r="AL8" s="57"/>
      <c r="AM8" s="57"/>
      <c r="AN8" s="57"/>
      <c r="AO8" s="57"/>
      <c r="AP8" s="57"/>
      <c r="AQ8" s="57"/>
      <c r="AR8" s="57"/>
      <c r="AS8" s="57"/>
      <c r="AT8" s="57"/>
      <c r="AU8" s="57"/>
      <c r="AV8" s="57"/>
      <c r="AW8" s="57"/>
      <c r="AX8" s="57"/>
      <c r="AY8" s="57"/>
      <c r="AZ8" s="57"/>
      <c r="BA8" s="57"/>
      <c r="BB8" s="57"/>
      <c r="BC8" s="57"/>
      <c r="BD8" s="57"/>
      <c r="BE8" s="57"/>
      <c r="BF8" s="57"/>
      <c r="BG8" s="184"/>
      <c r="BH8" s="184"/>
      <c r="BI8" s="214"/>
      <c r="BJ8" s="214"/>
      <c r="BK8" s="214"/>
      <c r="BL8" s="214"/>
      <c r="BM8" s="230"/>
      <c r="BN8" s="231"/>
      <c r="BO8" s="127"/>
      <c r="BP8" s="127"/>
      <c r="BQ8" s="127"/>
      <c r="BR8" s="128"/>
    </row>
    <row r="9" spans="2:71" ht="15" customHeight="1" x14ac:dyDescent="0.15">
      <c r="B9" s="309"/>
      <c r="C9" s="310"/>
      <c r="D9" s="150"/>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205"/>
      <c r="AG9" s="53"/>
      <c r="AH9" s="137"/>
      <c r="AI9" s="205"/>
      <c r="AJ9" s="53"/>
      <c r="AK9" s="53"/>
      <c r="AL9" s="53"/>
      <c r="AM9" s="53"/>
      <c r="AN9" s="53"/>
      <c r="AO9" s="53"/>
      <c r="AP9" s="53"/>
      <c r="AQ9" s="53"/>
      <c r="AR9" s="53"/>
      <c r="AS9" s="53"/>
      <c r="AT9" s="53"/>
      <c r="AU9" s="53"/>
      <c r="AV9" s="53"/>
      <c r="AW9" s="53"/>
      <c r="AX9" s="53"/>
      <c r="AY9" s="53"/>
      <c r="AZ9" s="53"/>
      <c r="BA9" s="53"/>
      <c r="BB9" s="53"/>
      <c r="BC9" s="53"/>
      <c r="BD9" s="53"/>
      <c r="BE9" s="53"/>
      <c r="BF9" s="53"/>
      <c r="BG9" s="185"/>
      <c r="BH9" s="185"/>
      <c r="BI9" s="53"/>
      <c r="BJ9" s="53"/>
      <c r="BK9" s="53"/>
      <c r="BL9" s="53"/>
      <c r="BM9" s="185"/>
      <c r="BN9" s="232"/>
      <c r="BO9" s="130"/>
      <c r="BP9" s="130"/>
      <c r="BQ9" s="130"/>
      <c r="BR9" s="131"/>
    </row>
    <row r="10" spans="2:71" ht="15" customHeight="1" thickBot="1" x14ac:dyDescent="0.2">
      <c r="B10" s="309"/>
      <c r="C10" s="310"/>
      <c r="D10" s="151"/>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206"/>
      <c r="AG10" s="145"/>
      <c r="AH10" s="146"/>
      <c r="AI10" s="206"/>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86"/>
      <c r="BH10" s="186"/>
      <c r="BI10" s="145"/>
      <c r="BJ10" s="145"/>
      <c r="BK10" s="145"/>
      <c r="BL10" s="145"/>
      <c r="BM10" s="186"/>
      <c r="BN10" s="232"/>
      <c r="BO10" s="130"/>
      <c r="BP10" s="130"/>
      <c r="BQ10" s="130"/>
      <c r="BR10" s="131"/>
    </row>
    <row r="11" spans="2:71" ht="15" customHeight="1" x14ac:dyDescent="0.15">
      <c r="B11" s="315" t="s">
        <v>70</v>
      </c>
      <c r="C11" s="316"/>
      <c r="D11" s="152"/>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207"/>
      <c r="AG11" s="56"/>
      <c r="AH11" s="210"/>
      <c r="AI11" s="207"/>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187"/>
      <c r="BN11" s="378">
        <f>COUNTIF(D11:BM11,"●")</f>
        <v>0</v>
      </c>
      <c r="BO11" s="379"/>
      <c r="BP11" s="379"/>
      <c r="BQ11" s="379"/>
      <c r="BR11" s="380"/>
    </row>
    <row r="12" spans="2:71" s="54" customFormat="1" ht="15" customHeight="1" thickBot="1" x14ac:dyDescent="0.2">
      <c r="B12" s="345" t="s">
        <v>71</v>
      </c>
      <c r="C12" s="346"/>
      <c r="D12" s="153"/>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208"/>
      <c r="AG12" s="119"/>
      <c r="AH12" s="138"/>
      <c r="AI12" s="208"/>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88"/>
      <c r="BH12" s="188"/>
      <c r="BI12" s="213"/>
      <c r="BJ12" s="213"/>
      <c r="BK12" s="213"/>
      <c r="BL12" s="119"/>
      <c r="BM12" s="188"/>
      <c r="BN12" s="399">
        <f>COUNTIF(D12:BM12,"×")</f>
        <v>0</v>
      </c>
      <c r="BO12" s="400"/>
      <c r="BP12" s="400"/>
      <c r="BQ12" s="400"/>
      <c r="BR12" s="401"/>
    </row>
    <row r="13" spans="2:71" ht="19.5" customHeight="1" thickBot="1" x14ac:dyDescent="0.2">
      <c r="B13" s="301"/>
      <c r="C13" s="302"/>
      <c r="D13" s="319" t="s">
        <v>46</v>
      </c>
      <c r="E13" s="320"/>
      <c r="F13" s="320"/>
      <c r="G13" s="321"/>
      <c r="H13" s="368">
        <f>DAY(EOMONTH(AE3,0)-AE3)+1</f>
        <v>22</v>
      </c>
      <c r="I13" s="369"/>
      <c r="J13" s="393" t="s">
        <v>77</v>
      </c>
      <c r="K13" s="394"/>
      <c r="L13" s="394"/>
      <c r="M13" s="394"/>
      <c r="N13" s="395">
        <f>COUNTIF(D12:AH12,"×")</f>
        <v>0</v>
      </c>
      <c r="O13" s="396"/>
      <c r="P13" s="322" t="s">
        <v>56</v>
      </c>
      <c r="Q13" s="323"/>
      <c r="R13" s="323"/>
      <c r="S13" s="323"/>
      <c r="T13" s="358">
        <f>H13-N13</f>
        <v>22</v>
      </c>
      <c r="U13" s="359"/>
      <c r="V13" s="360" t="s">
        <v>76</v>
      </c>
      <c r="W13" s="361"/>
      <c r="X13" s="361"/>
      <c r="Y13" s="361"/>
      <c r="Z13" s="362"/>
      <c r="AA13" s="363"/>
      <c r="AB13" s="324" t="s">
        <v>22</v>
      </c>
      <c r="AC13" s="324"/>
      <c r="AD13" s="324"/>
      <c r="AE13" s="325"/>
      <c r="AF13" s="326">
        <f>COUNTIF(D11:AH11,"●")</f>
        <v>0</v>
      </c>
      <c r="AG13" s="327"/>
      <c r="AH13" s="328"/>
      <c r="AI13" s="319" t="s">
        <v>46</v>
      </c>
      <c r="AJ13" s="320"/>
      <c r="AK13" s="320"/>
      <c r="AL13" s="321"/>
      <c r="AM13" s="368">
        <f>IF(MONTH(AP3)=AI4,AP3-AI5+1,DAY(EOMONTH(AI5,0)))</f>
        <v>30</v>
      </c>
      <c r="AN13" s="369"/>
      <c r="AO13" s="393" t="s">
        <v>77</v>
      </c>
      <c r="AP13" s="394"/>
      <c r="AQ13" s="394"/>
      <c r="AR13" s="394"/>
      <c r="AS13" s="395">
        <f>COUNTIF(AI12:BM12,"×")</f>
        <v>0</v>
      </c>
      <c r="AT13" s="396"/>
      <c r="AU13" s="322" t="s">
        <v>56</v>
      </c>
      <c r="AV13" s="323"/>
      <c r="AW13" s="323"/>
      <c r="AX13" s="323"/>
      <c r="AY13" s="358">
        <f>AM13-AS13</f>
        <v>30</v>
      </c>
      <c r="AZ13" s="359"/>
      <c r="BA13" s="360" t="str">
        <f>V13</f>
        <v>土日数</v>
      </c>
      <c r="BB13" s="361"/>
      <c r="BC13" s="361"/>
      <c r="BD13" s="361"/>
      <c r="BE13" s="362"/>
      <c r="BF13" s="363"/>
      <c r="BG13" s="324" t="s">
        <v>22</v>
      </c>
      <c r="BH13" s="324"/>
      <c r="BI13" s="324"/>
      <c r="BJ13" s="325"/>
      <c r="BK13" s="326">
        <f>COUNTIF(AI11:BM11,"●")</f>
        <v>0</v>
      </c>
      <c r="BL13" s="327"/>
      <c r="BM13" s="328"/>
      <c r="BN13" s="167"/>
      <c r="BO13" s="85"/>
      <c r="BP13" s="85"/>
      <c r="BQ13" s="85"/>
      <c r="BR13" s="85"/>
    </row>
    <row r="14" spans="2:71" ht="19.5" customHeight="1" thickBot="1" x14ac:dyDescent="0.2">
      <c r="B14" s="303"/>
      <c r="C14" s="304"/>
      <c r="D14" s="329" t="s">
        <v>72</v>
      </c>
      <c r="E14" s="330"/>
      <c r="F14" s="330"/>
      <c r="G14" s="331"/>
      <c r="H14" s="263">
        <f>AF13</f>
        <v>0</v>
      </c>
      <c r="I14" s="259" t="s">
        <v>55</v>
      </c>
      <c r="J14" s="264">
        <f>T13</f>
        <v>22</v>
      </c>
      <c r="K14" s="279" t="s">
        <v>19</v>
      </c>
      <c r="L14" s="338">
        <f>H14/J14*100</f>
        <v>0</v>
      </c>
      <c r="M14" s="338"/>
      <c r="N14" s="279" t="s">
        <v>20</v>
      </c>
      <c r="O14" s="339" t="str">
        <f>IF(L14&gt;28.5,"OK",IF(L14=28.5,"OK",IF(L14&lt;28.5,"NG")))</f>
        <v>NG</v>
      </c>
      <c r="P14" s="340"/>
      <c r="Q14" s="341"/>
      <c r="R14" s="342" t="s">
        <v>76</v>
      </c>
      <c r="S14" s="343"/>
      <c r="T14" s="343"/>
      <c r="U14" s="344"/>
      <c r="V14" s="262">
        <f>AF13</f>
        <v>0</v>
      </c>
      <c r="W14" s="280" t="s">
        <v>55</v>
      </c>
      <c r="X14" s="265">
        <f>Z13</f>
        <v>0</v>
      </c>
      <c r="Y14" s="261" t="s">
        <v>19</v>
      </c>
      <c r="Z14" s="354" t="e">
        <f>V14/X14*100</f>
        <v>#DIV/0!</v>
      </c>
      <c r="AA14" s="354"/>
      <c r="AB14" s="258" t="s">
        <v>20</v>
      </c>
      <c r="AC14" s="355" t="e">
        <f>IF(Z14&gt;100,"OK",IF(Z14=100,"OK",IF(Z14&lt;100,"NG")))</f>
        <v>#DIV/0!</v>
      </c>
      <c r="AD14" s="356"/>
      <c r="AE14" s="357"/>
      <c r="AF14" s="335" t="e">
        <f>IF(OR(L14&gt;=28.5,Z14&gt;=100),"OK","NG")</f>
        <v>#DIV/0!</v>
      </c>
      <c r="AG14" s="336"/>
      <c r="AH14" s="337"/>
      <c r="AI14" s="329" t="s">
        <v>72</v>
      </c>
      <c r="AJ14" s="330"/>
      <c r="AK14" s="330"/>
      <c r="AL14" s="331"/>
      <c r="AM14" s="263">
        <f>BK13</f>
        <v>0</v>
      </c>
      <c r="AN14" s="259" t="s">
        <v>55</v>
      </c>
      <c r="AO14" s="264">
        <f>AY13</f>
        <v>30</v>
      </c>
      <c r="AP14" s="279" t="s">
        <v>19</v>
      </c>
      <c r="AQ14" s="338">
        <f>AM14/AO14*100</f>
        <v>0</v>
      </c>
      <c r="AR14" s="338"/>
      <c r="AS14" s="279" t="s">
        <v>20</v>
      </c>
      <c r="AT14" s="339" t="str">
        <f>IF(AQ14&gt;28.5,"OK",IF(AQ14=28.5,"OK",IF(AQ14&lt;28.5,"NG")))</f>
        <v>NG</v>
      </c>
      <c r="AU14" s="340"/>
      <c r="AV14" s="341"/>
      <c r="AW14" s="342" t="s">
        <v>76</v>
      </c>
      <c r="AX14" s="343"/>
      <c r="AY14" s="343"/>
      <c r="AZ14" s="344"/>
      <c r="BA14" s="262">
        <f>BK13</f>
        <v>0</v>
      </c>
      <c r="BB14" s="280" t="s">
        <v>55</v>
      </c>
      <c r="BC14" s="265">
        <f>BE13</f>
        <v>0</v>
      </c>
      <c r="BD14" s="261" t="s">
        <v>19</v>
      </c>
      <c r="BE14" s="354" t="e">
        <f>BA14/BC14*100</f>
        <v>#DIV/0!</v>
      </c>
      <c r="BF14" s="354"/>
      <c r="BG14" s="258" t="s">
        <v>20</v>
      </c>
      <c r="BH14" s="355" t="e">
        <f>IF(BE14&gt;100,"OK",IF(BE14=100,"OK",IF(BE14&lt;100,"NG")))</f>
        <v>#DIV/0!</v>
      </c>
      <c r="BI14" s="356"/>
      <c r="BJ14" s="357"/>
      <c r="BK14" s="335" t="e">
        <f>IF(OR(AQ14&gt;=28.5,BE14&gt;=100),"OK","NG")</f>
        <v>#DIV/0!</v>
      </c>
      <c r="BL14" s="336"/>
      <c r="BM14" s="337"/>
      <c r="BN14" s="168"/>
      <c r="BO14" s="147"/>
      <c r="BP14" s="147"/>
      <c r="BQ14" s="147"/>
      <c r="BR14" s="147"/>
    </row>
    <row r="15" spans="2:71" ht="15" customHeight="1" thickBot="1" x14ac:dyDescent="0.2">
      <c r="B15" s="22"/>
      <c r="C15" s="23"/>
      <c r="D15" s="24"/>
      <c r="E15" s="51"/>
      <c r="F15" s="6"/>
      <c r="G15" s="30"/>
      <c r="H15" s="31"/>
      <c r="I15" s="31"/>
      <c r="J15" s="6"/>
      <c r="K15" s="37"/>
      <c r="L15" s="10"/>
      <c r="M15" s="10"/>
      <c r="N15" s="10"/>
      <c r="O15" s="10"/>
      <c r="P15" s="10"/>
      <c r="Q15" s="9"/>
      <c r="R15" s="10"/>
      <c r="S15" s="9"/>
      <c r="T15" s="10"/>
      <c r="U15" s="9"/>
      <c r="V15" s="10"/>
      <c r="W15" s="10"/>
      <c r="X15" s="10"/>
      <c r="Y15" s="10"/>
      <c r="Z15" s="8"/>
    </row>
    <row r="16" spans="2:71" ht="17.25" customHeight="1" x14ac:dyDescent="0.15">
      <c r="B16" s="364" t="s">
        <v>0</v>
      </c>
      <c r="C16" s="365"/>
      <c r="D16" s="315">
        <f>MONTH(EDATE(AE3,2))</f>
        <v>7</v>
      </c>
      <c r="E16" s="316"/>
      <c r="F16" s="272" t="s">
        <v>84</v>
      </c>
      <c r="G16" s="272"/>
      <c r="H16" s="272"/>
      <c r="I16" s="272"/>
      <c r="J16" s="272"/>
      <c r="K16" s="272"/>
      <c r="L16" s="272"/>
      <c r="M16" s="272"/>
      <c r="N16" s="272"/>
      <c r="O16" s="272"/>
      <c r="P16" s="272"/>
      <c r="Q16" s="272"/>
      <c r="R16" s="272"/>
      <c r="S16" s="283"/>
      <c r="T16" s="69"/>
      <c r="U16" s="69"/>
      <c r="V16" s="69"/>
      <c r="W16" s="69"/>
      <c r="X16" s="69"/>
      <c r="Y16" s="69"/>
      <c r="Z16" s="69"/>
      <c r="AA16" s="69"/>
      <c r="AB16" s="69"/>
      <c r="AC16" s="69"/>
      <c r="AD16" s="69"/>
      <c r="AE16" s="69"/>
      <c r="AF16" s="281"/>
      <c r="AG16" s="281"/>
      <c r="AH16" s="282"/>
      <c r="AI16" s="315">
        <f>MONTH(EDATE(AE3,3))</f>
        <v>8</v>
      </c>
      <c r="AJ16" s="316"/>
      <c r="AK16" s="283" t="s">
        <v>84</v>
      </c>
      <c r="AL16" s="272"/>
      <c r="AM16" s="272"/>
      <c r="AN16" s="272"/>
      <c r="AO16" s="272"/>
      <c r="AP16" s="272"/>
      <c r="AQ16" s="272"/>
      <c r="AR16" s="272"/>
      <c r="AS16" s="272"/>
      <c r="AT16" s="272"/>
      <c r="AU16" s="272"/>
      <c r="AV16" s="272"/>
      <c r="AW16" s="272"/>
      <c r="AX16" s="272"/>
      <c r="AY16" s="272"/>
      <c r="AZ16" s="272"/>
      <c r="BA16" s="283"/>
      <c r="BB16" s="283"/>
      <c r="BC16" s="283"/>
      <c r="BD16" s="283"/>
      <c r="BE16" s="283"/>
      <c r="BF16" s="283"/>
      <c r="BG16" s="283"/>
      <c r="BH16" s="283"/>
      <c r="BI16" s="283"/>
      <c r="BJ16" s="283"/>
      <c r="BK16" s="283"/>
      <c r="BL16" s="281"/>
      <c r="BM16" s="281"/>
      <c r="BN16" s="381" t="s">
        <v>1</v>
      </c>
      <c r="BO16" s="382"/>
      <c r="BP16" s="382"/>
      <c r="BQ16" s="382"/>
      <c r="BR16" s="383"/>
    </row>
    <row r="17" spans="2:70" ht="15.75" customHeight="1" x14ac:dyDescent="0.15">
      <c r="B17" s="366"/>
      <c r="C17" s="367"/>
      <c r="D17" s="155">
        <f>DATE(YEAR(AE3),MONTH(AE3)+2,1)</f>
        <v>45474</v>
      </c>
      <c r="E17" s="116">
        <f>DATE(YEAR(D17),MONTH(D17),DAY(D17)+1)</f>
        <v>45475</v>
      </c>
      <c r="F17" s="116">
        <f t="shared" ref="F17:BJ17" si="4">DATE(YEAR(E17),MONTH(E17),DAY(E17)+1)</f>
        <v>45476</v>
      </c>
      <c r="G17" s="116">
        <f t="shared" si="4"/>
        <v>45477</v>
      </c>
      <c r="H17" s="116">
        <f t="shared" si="4"/>
        <v>45478</v>
      </c>
      <c r="I17" s="116">
        <f t="shared" si="4"/>
        <v>45479</v>
      </c>
      <c r="J17" s="116">
        <f t="shared" si="4"/>
        <v>45480</v>
      </c>
      <c r="K17" s="116">
        <f t="shared" si="4"/>
        <v>45481</v>
      </c>
      <c r="L17" s="116">
        <f t="shared" si="4"/>
        <v>45482</v>
      </c>
      <c r="M17" s="116">
        <f t="shared" si="4"/>
        <v>45483</v>
      </c>
      <c r="N17" s="116">
        <f t="shared" si="4"/>
        <v>45484</v>
      </c>
      <c r="O17" s="116">
        <f t="shared" si="4"/>
        <v>45485</v>
      </c>
      <c r="P17" s="116">
        <f t="shared" si="4"/>
        <v>45486</v>
      </c>
      <c r="Q17" s="116">
        <f t="shared" si="4"/>
        <v>45487</v>
      </c>
      <c r="R17" s="116">
        <f t="shared" si="4"/>
        <v>45488</v>
      </c>
      <c r="S17" s="116">
        <f t="shared" si="4"/>
        <v>45489</v>
      </c>
      <c r="T17" s="116">
        <f t="shared" si="4"/>
        <v>45490</v>
      </c>
      <c r="U17" s="116">
        <f t="shared" si="4"/>
        <v>45491</v>
      </c>
      <c r="V17" s="116">
        <f t="shared" si="4"/>
        <v>45492</v>
      </c>
      <c r="W17" s="116">
        <f t="shared" si="4"/>
        <v>45493</v>
      </c>
      <c r="X17" s="116">
        <f t="shared" si="4"/>
        <v>45494</v>
      </c>
      <c r="Y17" s="116">
        <f t="shared" si="4"/>
        <v>45495</v>
      </c>
      <c r="Z17" s="116">
        <f t="shared" si="4"/>
        <v>45496</v>
      </c>
      <c r="AA17" s="116">
        <f t="shared" si="4"/>
        <v>45497</v>
      </c>
      <c r="AB17" s="116">
        <f t="shared" si="4"/>
        <v>45498</v>
      </c>
      <c r="AC17" s="116">
        <f t="shared" si="4"/>
        <v>45499</v>
      </c>
      <c r="AD17" s="116">
        <f t="shared" si="4"/>
        <v>45500</v>
      </c>
      <c r="AE17" s="189">
        <f t="shared" si="4"/>
        <v>45501</v>
      </c>
      <c r="AF17" s="189">
        <f t="shared" ref="AF17:AG17" si="5">IF(AE17="","",IF(DAY(AE17+1)=1,"",AE17+1))</f>
        <v>45502</v>
      </c>
      <c r="AG17" s="116">
        <f t="shared" si="5"/>
        <v>45503</v>
      </c>
      <c r="AH17" s="299">
        <f>IF(AG17="","",IF(DAY(AG17+1)=1,"",AG17+1))</f>
        <v>45504</v>
      </c>
      <c r="AI17" s="219">
        <f>DATE(YEAR(AE3),MONTH(AE3)+3,1)</f>
        <v>45505</v>
      </c>
      <c r="AJ17" s="116">
        <f t="shared" si="4"/>
        <v>45506</v>
      </c>
      <c r="AK17" s="116">
        <f t="shared" si="4"/>
        <v>45507</v>
      </c>
      <c r="AL17" s="116">
        <f t="shared" si="4"/>
        <v>45508</v>
      </c>
      <c r="AM17" s="116">
        <f t="shared" si="4"/>
        <v>45509</v>
      </c>
      <c r="AN17" s="116">
        <f t="shared" si="4"/>
        <v>45510</v>
      </c>
      <c r="AO17" s="116">
        <f t="shared" si="4"/>
        <v>45511</v>
      </c>
      <c r="AP17" s="116">
        <f t="shared" si="4"/>
        <v>45512</v>
      </c>
      <c r="AQ17" s="116">
        <f t="shared" si="4"/>
        <v>45513</v>
      </c>
      <c r="AR17" s="116">
        <f t="shared" si="4"/>
        <v>45514</v>
      </c>
      <c r="AS17" s="116">
        <f t="shared" si="4"/>
        <v>45515</v>
      </c>
      <c r="AT17" s="116">
        <f t="shared" si="4"/>
        <v>45516</v>
      </c>
      <c r="AU17" s="116">
        <f t="shared" si="4"/>
        <v>45517</v>
      </c>
      <c r="AV17" s="116">
        <f t="shared" si="4"/>
        <v>45518</v>
      </c>
      <c r="AW17" s="116">
        <f t="shared" si="4"/>
        <v>45519</v>
      </c>
      <c r="AX17" s="116">
        <f t="shared" si="4"/>
        <v>45520</v>
      </c>
      <c r="AY17" s="116">
        <f t="shared" si="4"/>
        <v>45521</v>
      </c>
      <c r="AZ17" s="116">
        <f t="shared" si="4"/>
        <v>45522</v>
      </c>
      <c r="BA17" s="116">
        <f t="shared" si="4"/>
        <v>45523</v>
      </c>
      <c r="BB17" s="116">
        <f t="shared" si="4"/>
        <v>45524</v>
      </c>
      <c r="BC17" s="116">
        <f t="shared" si="4"/>
        <v>45525</v>
      </c>
      <c r="BD17" s="116">
        <f t="shared" si="4"/>
        <v>45526</v>
      </c>
      <c r="BE17" s="116">
        <f t="shared" si="4"/>
        <v>45527</v>
      </c>
      <c r="BF17" s="116">
        <f t="shared" si="4"/>
        <v>45528</v>
      </c>
      <c r="BG17" s="116">
        <f t="shared" si="4"/>
        <v>45529</v>
      </c>
      <c r="BH17" s="116">
        <f t="shared" si="4"/>
        <v>45530</v>
      </c>
      <c r="BI17" s="116">
        <f t="shared" si="4"/>
        <v>45531</v>
      </c>
      <c r="BJ17" s="116">
        <f t="shared" si="4"/>
        <v>45532</v>
      </c>
      <c r="BK17" s="189">
        <f t="shared" ref="BK17:BL17" si="6">IF(BJ17="","",IF(DAY(BJ17+1)=1,"",BJ17+1))</f>
        <v>45533</v>
      </c>
      <c r="BL17" s="189">
        <f t="shared" si="6"/>
        <v>45534</v>
      </c>
      <c r="BM17" s="189">
        <f>IF(BL17="","",IF(DAY(BL17+1)=1,"",BL17+1))</f>
        <v>45535</v>
      </c>
      <c r="BN17" s="384"/>
      <c r="BO17" s="385"/>
      <c r="BP17" s="385"/>
      <c r="BQ17" s="385"/>
      <c r="BR17" s="386"/>
    </row>
    <row r="18" spans="2:70" ht="15" customHeight="1" thickBot="1" x14ac:dyDescent="0.2">
      <c r="B18" s="345"/>
      <c r="C18" s="346"/>
      <c r="D18" s="172" t="str">
        <f>TEXT(D17,"aaa")</f>
        <v>月</v>
      </c>
      <c r="E18" s="173" t="str">
        <f t="shared" ref="E18:BM18" si="7">TEXT(E17,"aaa")</f>
        <v>火</v>
      </c>
      <c r="F18" s="173" t="str">
        <f t="shared" si="7"/>
        <v>水</v>
      </c>
      <c r="G18" s="173" t="str">
        <f t="shared" si="7"/>
        <v>木</v>
      </c>
      <c r="H18" s="173" t="str">
        <f t="shared" si="7"/>
        <v>金</v>
      </c>
      <c r="I18" s="173" t="str">
        <f t="shared" si="7"/>
        <v>土</v>
      </c>
      <c r="J18" s="173" t="str">
        <f t="shared" si="7"/>
        <v>日</v>
      </c>
      <c r="K18" s="173" t="str">
        <f t="shared" si="7"/>
        <v>月</v>
      </c>
      <c r="L18" s="173" t="str">
        <f t="shared" si="7"/>
        <v>火</v>
      </c>
      <c r="M18" s="173" t="str">
        <f t="shared" si="7"/>
        <v>水</v>
      </c>
      <c r="N18" s="173" t="str">
        <f t="shared" si="7"/>
        <v>木</v>
      </c>
      <c r="O18" s="173" t="str">
        <f t="shared" si="7"/>
        <v>金</v>
      </c>
      <c r="P18" s="173" t="str">
        <f t="shared" si="7"/>
        <v>土</v>
      </c>
      <c r="Q18" s="173" t="str">
        <f t="shared" si="7"/>
        <v>日</v>
      </c>
      <c r="R18" s="173" t="str">
        <f t="shared" si="7"/>
        <v>月</v>
      </c>
      <c r="S18" s="173" t="str">
        <f t="shared" si="7"/>
        <v>火</v>
      </c>
      <c r="T18" s="173" t="str">
        <f t="shared" si="7"/>
        <v>水</v>
      </c>
      <c r="U18" s="173" t="str">
        <f t="shared" si="7"/>
        <v>木</v>
      </c>
      <c r="V18" s="173" t="str">
        <f t="shared" si="7"/>
        <v>金</v>
      </c>
      <c r="W18" s="173" t="str">
        <f t="shared" si="7"/>
        <v>土</v>
      </c>
      <c r="X18" s="173" t="str">
        <f t="shared" si="7"/>
        <v>日</v>
      </c>
      <c r="Y18" s="173" t="str">
        <f t="shared" si="7"/>
        <v>月</v>
      </c>
      <c r="Z18" s="173" t="str">
        <f t="shared" si="7"/>
        <v>火</v>
      </c>
      <c r="AA18" s="173" t="str">
        <f t="shared" si="7"/>
        <v>水</v>
      </c>
      <c r="AB18" s="173" t="str">
        <f t="shared" si="7"/>
        <v>木</v>
      </c>
      <c r="AC18" s="173" t="str">
        <f t="shared" si="7"/>
        <v>金</v>
      </c>
      <c r="AD18" s="173" t="str">
        <f t="shared" si="7"/>
        <v>土</v>
      </c>
      <c r="AE18" s="190" t="str">
        <f t="shared" si="7"/>
        <v>日</v>
      </c>
      <c r="AF18" s="236" t="str">
        <f t="shared" si="7"/>
        <v>月</v>
      </c>
      <c r="AG18" s="236" t="str">
        <f t="shared" si="7"/>
        <v>火</v>
      </c>
      <c r="AH18" s="237" t="str">
        <f t="shared" si="7"/>
        <v>水</v>
      </c>
      <c r="AI18" s="220" t="str">
        <f t="shared" si="7"/>
        <v>木</v>
      </c>
      <c r="AJ18" s="173" t="str">
        <f t="shared" si="7"/>
        <v>金</v>
      </c>
      <c r="AK18" s="173" t="str">
        <f t="shared" si="7"/>
        <v>土</v>
      </c>
      <c r="AL18" s="173" t="str">
        <f t="shared" si="7"/>
        <v>日</v>
      </c>
      <c r="AM18" s="173" t="str">
        <f t="shared" si="7"/>
        <v>月</v>
      </c>
      <c r="AN18" s="173" t="str">
        <f t="shared" si="7"/>
        <v>火</v>
      </c>
      <c r="AO18" s="173" t="str">
        <f t="shared" si="7"/>
        <v>水</v>
      </c>
      <c r="AP18" s="173" t="str">
        <f t="shared" si="7"/>
        <v>木</v>
      </c>
      <c r="AQ18" s="173" t="str">
        <f t="shared" si="7"/>
        <v>金</v>
      </c>
      <c r="AR18" s="173" t="str">
        <f t="shared" si="7"/>
        <v>土</v>
      </c>
      <c r="AS18" s="173" t="str">
        <f t="shared" si="7"/>
        <v>日</v>
      </c>
      <c r="AT18" s="173" t="str">
        <f t="shared" si="7"/>
        <v>月</v>
      </c>
      <c r="AU18" s="173" t="str">
        <f t="shared" si="7"/>
        <v>火</v>
      </c>
      <c r="AV18" s="173" t="str">
        <f t="shared" si="7"/>
        <v>水</v>
      </c>
      <c r="AW18" s="173" t="str">
        <f t="shared" si="7"/>
        <v>木</v>
      </c>
      <c r="AX18" s="173" t="str">
        <f t="shared" si="7"/>
        <v>金</v>
      </c>
      <c r="AY18" s="173" t="str">
        <f t="shared" si="7"/>
        <v>土</v>
      </c>
      <c r="AZ18" s="173" t="str">
        <f t="shared" si="7"/>
        <v>日</v>
      </c>
      <c r="BA18" s="173" t="str">
        <f t="shared" si="7"/>
        <v>月</v>
      </c>
      <c r="BB18" s="173" t="str">
        <f t="shared" si="7"/>
        <v>火</v>
      </c>
      <c r="BC18" s="173" t="str">
        <f t="shared" si="7"/>
        <v>水</v>
      </c>
      <c r="BD18" s="173" t="str">
        <f t="shared" si="7"/>
        <v>木</v>
      </c>
      <c r="BE18" s="173" t="str">
        <f t="shared" si="7"/>
        <v>金</v>
      </c>
      <c r="BF18" s="173" t="str">
        <f t="shared" si="7"/>
        <v>土</v>
      </c>
      <c r="BG18" s="173" t="str">
        <f t="shared" si="7"/>
        <v>日</v>
      </c>
      <c r="BH18" s="173" t="str">
        <f t="shared" si="7"/>
        <v>月</v>
      </c>
      <c r="BI18" s="173" t="str">
        <f t="shared" si="7"/>
        <v>火</v>
      </c>
      <c r="BJ18" s="173" t="str">
        <f t="shared" si="7"/>
        <v>水</v>
      </c>
      <c r="BK18" s="173" t="str">
        <f t="shared" si="7"/>
        <v>木</v>
      </c>
      <c r="BL18" s="173" t="str">
        <f t="shared" si="7"/>
        <v>金</v>
      </c>
      <c r="BM18" s="173" t="str">
        <f t="shared" si="7"/>
        <v>土</v>
      </c>
      <c r="BN18" s="387"/>
      <c r="BO18" s="388"/>
      <c r="BP18" s="388"/>
      <c r="BQ18" s="388"/>
      <c r="BR18" s="389"/>
    </row>
    <row r="19" spans="2:70" ht="31.5" customHeight="1" thickBot="1" x14ac:dyDescent="0.2">
      <c r="B19" s="347" t="s">
        <v>5</v>
      </c>
      <c r="C19" s="348"/>
      <c r="D19" s="156"/>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40"/>
      <c r="AI19" s="221"/>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40"/>
      <c r="BN19" s="390"/>
      <c r="BO19" s="349"/>
      <c r="BP19" s="349"/>
      <c r="BQ19" s="349"/>
      <c r="BR19" s="350"/>
    </row>
    <row r="20" spans="2:70" ht="15" customHeight="1" x14ac:dyDescent="0.15">
      <c r="B20" s="391"/>
      <c r="C20" s="392"/>
      <c r="D20" s="269"/>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92"/>
      <c r="AF20" s="247"/>
      <c r="AG20" s="247"/>
      <c r="AH20" s="249"/>
      <c r="AI20" s="222"/>
      <c r="AJ20" s="71"/>
      <c r="AK20" s="71"/>
      <c r="AL20" s="71"/>
      <c r="AM20" s="71"/>
      <c r="AN20" s="126"/>
      <c r="AO20" s="126"/>
      <c r="AP20" s="126"/>
      <c r="AQ20" s="71"/>
      <c r="AR20" s="71"/>
      <c r="AS20" s="71"/>
      <c r="AT20" s="126"/>
      <c r="AU20" s="126"/>
      <c r="AV20" s="126"/>
      <c r="AW20" s="126"/>
      <c r="AX20" s="126"/>
      <c r="AY20" s="126"/>
      <c r="AZ20" s="126"/>
      <c r="BA20" s="126"/>
      <c r="BB20" s="126"/>
      <c r="BC20" s="126"/>
      <c r="BD20" s="126"/>
      <c r="BE20" s="126"/>
      <c r="BF20" s="126"/>
      <c r="BG20" s="126"/>
      <c r="BH20" s="126"/>
      <c r="BI20" s="126"/>
      <c r="BJ20" s="192"/>
      <c r="BK20" s="192"/>
      <c r="BL20" s="247"/>
      <c r="BM20" s="248"/>
      <c r="BN20" s="370"/>
      <c r="BO20" s="307"/>
      <c r="BP20" s="307"/>
      <c r="BQ20" s="307"/>
      <c r="BR20" s="308"/>
    </row>
    <row r="21" spans="2:70" ht="15" customHeight="1" x14ac:dyDescent="0.15">
      <c r="B21" s="371"/>
      <c r="C21" s="372"/>
      <c r="D21" s="158"/>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193"/>
      <c r="AF21" s="73"/>
      <c r="AG21" s="73"/>
      <c r="AH21" s="141"/>
      <c r="AI21" s="22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193"/>
      <c r="BK21" s="193"/>
      <c r="BL21" s="73"/>
      <c r="BM21" s="193"/>
      <c r="BN21" s="373"/>
      <c r="BO21" s="311"/>
      <c r="BP21" s="311"/>
      <c r="BQ21" s="311"/>
      <c r="BR21" s="312"/>
    </row>
    <row r="22" spans="2:70" ht="15" customHeight="1" thickBot="1" x14ac:dyDescent="0.2">
      <c r="B22" s="374"/>
      <c r="C22" s="375"/>
      <c r="D22" s="164"/>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94"/>
      <c r="AF22" s="162"/>
      <c r="AG22" s="162"/>
      <c r="AH22" s="163"/>
      <c r="AI22" s="224"/>
      <c r="AJ22" s="162"/>
      <c r="AK22" s="162"/>
      <c r="AL22" s="162"/>
      <c r="AM22" s="162"/>
      <c r="AN22" s="162"/>
      <c r="AO22" s="162"/>
      <c r="AP22" s="162"/>
      <c r="AQ22" s="162"/>
      <c r="AR22" s="162"/>
      <c r="AS22" s="162"/>
      <c r="AT22" s="162"/>
      <c r="AU22" s="162"/>
      <c r="AV22" s="162"/>
      <c r="AW22" s="162"/>
      <c r="AX22" s="162"/>
      <c r="AY22" s="162"/>
      <c r="AZ22" s="162"/>
      <c r="BA22" s="162"/>
      <c r="BB22" s="162"/>
      <c r="BC22" s="162"/>
      <c r="BD22" s="162"/>
      <c r="BE22" s="162"/>
      <c r="BF22" s="162"/>
      <c r="BG22" s="162"/>
      <c r="BH22" s="162"/>
      <c r="BI22" s="162"/>
      <c r="BJ22" s="194"/>
      <c r="BK22" s="194"/>
      <c r="BL22" s="162"/>
      <c r="BM22" s="163"/>
      <c r="BN22" s="234"/>
      <c r="BO22" s="61"/>
      <c r="BP22" s="61"/>
      <c r="BQ22" s="61"/>
      <c r="BR22" s="62"/>
    </row>
    <row r="23" spans="2:70" ht="15" customHeight="1" x14ac:dyDescent="0.15">
      <c r="B23" s="376" t="str">
        <f>B11</f>
        <v>休工日●</v>
      </c>
      <c r="C23" s="377"/>
      <c r="D23" s="160"/>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143"/>
      <c r="AI23" s="225"/>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218"/>
      <c r="BL23" s="52"/>
      <c r="BM23" s="195"/>
      <c r="BN23" s="378">
        <f>COUNTIF(D23:BM23,"●")</f>
        <v>0</v>
      </c>
      <c r="BO23" s="379"/>
      <c r="BP23" s="379"/>
      <c r="BQ23" s="379"/>
      <c r="BR23" s="380"/>
    </row>
    <row r="24" spans="2:70" s="55" customFormat="1" ht="15" customHeight="1" thickBot="1" x14ac:dyDescent="0.2">
      <c r="B24" s="345" t="str">
        <f>B12</f>
        <v>対象外×</v>
      </c>
      <c r="C24" s="346"/>
      <c r="D24" s="165"/>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96"/>
      <c r="AF24" s="120"/>
      <c r="AG24" s="120"/>
      <c r="AH24" s="144"/>
      <c r="AI24" s="226"/>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96"/>
      <c r="BK24" s="196"/>
      <c r="BL24" s="227"/>
      <c r="BM24" s="233"/>
      <c r="BN24" s="351">
        <f>COUNTIF(D24:BM24,"×")+COUNTIF(D24:BK24,"△")</f>
        <v>0</v>
      </c>
      <c r="BO24" s="352"/>
      <c r="BP24" s="352"/>
      <c r="BQ24" s="352"/>
      <c r="BR24" s="353"/>
    </row>
    <row r="25" spans="2:70" ht="19.5" customHeight="1" thickBot="1" x14ac:dyDescent="0.2">
      <c r="B25" s="301"/>
      <c r="C25" s="302"/>
      <c r="D25" s="319" t="s">
        <v>46</v>
      </c>
      <c r="E25" s="320"/>
      <c r="F25" s="320"/>
      <c r="G25" s="321"/>
      <c r="H25" s="368">
        <f>IF(MONTH(AP3)=D16,AP3-D17+1,DAY(EOMONTH(D17,0)))</f>
        <v>31</v>
      </c>
      <c r="I25" s="369"/>
      <c r="J25" s="393" t="s">
        <v>77</v>
      </c>
      <c r="K25" s="394"/>
      <c r="L25" s="394"/>
      <c r="M25" s="394"/>
      <c r="N25" s="395">
        <f>COUNTIF(D24:AH24,"×")</f>
        <v>0</v>
      </c>
      <c r="O25" s="396"/>
      <c r="P25" s="322" t="s">
        <v>56</v>
      </c>
      <c r="Q25" s="323"/>
      <c r="R25" s="323"/>
      <c r="S25" s="323"/>
      <c r="T25" s="358">
        <f>H25-N25</f>
        <v>31</v>
      </c>
      <c r="U25" s="359"/>
      <c r="V25" s="360" t="str">
        <f>V13</f>
        <v>土日数</v>
      </c>
      <c r="W25" s="361"/>
      <c r="X25" s="361"/>
      <c r="Y25" s="361"/>
      <c r="Z25" s="362"/>
      <c r="AA25" s="363"/>
      <c r="AB25" s="324" t="s">
        <v>22</v>
      </c>
      <c r="AC25" s="324"/>
      <c r="AD25" s="324"/>
      <c r="AE25" s="325"/>
      <c r="AF25" s="326">
        <f>COUNTIF(D23:AH23,"●")</f>
        <v>0</v>
      </c>
      <c r="AG25" s="327"/>
      <c r="AH25" s="328"/>
      <c r="AI25" s="319" t="s">
        <v>46</v>
      </c>
      <c r="AJ25" s="320"/>
      <c r="AK25" s="320"/>
      <c r="AL25" s="321"/>
      <c r="AM25" s="368">
        <f>IF(MONTH(AP3)=AI16,AP3-AI17+1,DAY(EOMONTH(AI17,0)))</f>
        <v>31</v>
      </c>
      <c r="AN25" s="369"/>
      <c r="AO25" s="393" t="s">
        <v>77</v>
      </c>
      <c r="AP25" s="394"/>
      <c r="AQ25" s="394"/>
      <c r="AR25" s="394"/>
      <c r="AS25" s="395">
        <f>COUNTIF(AI24:BM24,"×")</f>
        <v>0</v>
      </c>
      <c r="AT25" s="396"/>
      <c r="AU25" s="322" t="s">
        <v>56</v>
      </c>
      <c r="AV25" s="323"/>
      <c r="AW25" s="323"/>
      <c r="AX25" s="323"/>
      <c r="AY25" s="358">
        <f>AM25-AS25</f>
        <v>31</v>
      </c>
      <c r="AZ25" s="359"/>
      <c r="BA25" s="360" t="str">
        <f>V13</f>
        <v>土日数</v>
      </c>
      <c r="BB25" s="361"/>
      <c r="BC25" s="361"/>
      <c r="BD25" s="361"/>
      <c r="BE25" s="362"/>
      <c r="BF25" s="363"/>
      <c r="BG25" s="324" t="s">
        <v>22</v>
      </c>
      <c r="BH25" s="324"/>
      <c r="BI25" s="324"/>
      <c r="BJ25" s="325"/>
      <c r="BK25" s="326">
        <f>COUNTIF(AI23:BM23,"●")</f>
        <v>0</v>
      </c>
      <c r="BL25" s="327"/>
      <c r="BM25" s="328"/>
      <c r="BN25" s="167"/>
      <c r="BO25" s="85"/>
      <c r="BP25" s="85"/>
      <c r="BQ25" s="85"/>
      <c r="BR25" s="85"/>
    </row>
    <row r="26" spans="2:70" ht="19.5" customHeight="1" thickBot="1" x14ac:dyDescent="0.2">
      <c r="B26" s="303"/>
      <c r="C26" s="304"/>
      <c r="D26" s="329" t="s">
        <v>72</v>
      </c>
      <c r="E26" s="330"/>
      <c r="F26" s="330"/>
      <c r="G26" s="331"/>
      <c r="H26" s="263">
        <f>AF25</f>
        <v>0</v>
      </c>
      <c r="I26" s="259" t="s">
        <v>55</v>
      </c>
      <c r="J26" s="264">
        <f>T25</f>
        <v>31</v>
      </c>
      <c r="K26" s="279" t="s">
        <v>19</v>
      </c>
      <c r="L26" s="338">
        <f>H26/J26*100</f>
        <v>0</v>
      </c>
      <c r="M26" s="338"/>
      <c r="N26" s="279" t="s">
        <v>20</v>
      </c>
      <c r="O26" s="339" t="str">
        <f>IF(L26&gt;28.5,"OK",IF(L26=28.5,"OK",IF(L26&lt;28.5,"NG")))</f>
        <v>NG</v>
      </c>
      <c r="P26" s="340"/>
      <c r="Q26" s="341"/>
      <c r="R26" s="342" t="s">
        <v>76</v>
      </c>
      <c r="S26" s="343"/>
      <c r="T26" s="343"/>
      <c r="U26" s="344"/>
      <c r="V26" s="262">
        <f>AF25</f>
        <v>0</v>
      </c>
      <c r="W26" s="280" t="s">
        <v>55</v>
      </c>
      <c r="X26" s="265">
        <f>Z25</f>
        <v>0</v>
      </c>
      <c r="Y26" s="261" t="s">
        <v>19</v>
      </c>
      <c r="Z26" s="354" t="e">
        <f>V26/X26*100</f>
        <v>#DIV/0!</v>
      </c>
      <c r="AA26" s="354"/>
      <c r="AB26" s="258" t="s">
        <v>20</v>
      </c>
      <c r="AC26" s="355" t="e">
        <f>IF(Z26&gt;100,"OK",IF(Z26=100,"OK",IF(Z26&lt;100,"NG")))</f>
        <v>#DIV/0!</v>
      </c>
      <c r="AD26" s="356"/>
      <c r="AE26" s="357"/>
      <c r="AF26" s="335" t="e">
        <f>IF(OR(L26&gt;=28.5,Z26&gt;=100),"OK","NG")</f>
        <v>#DIV/0!</v>
      </c>
      <c r="AG26" s="336"/>
      <c r="AH26" s="337"/>
      <c r="AI26" s="329" t="s">
        <v>72</v>
      </c>
      <c r="AJ26" s="330"/>
      <c r="AK26" s="330"/>
      <c r="AL26" s="331"/>
      <c r="AM26" s="263">
        <f>BK25</f>
        <v>0</v>
      </c>
      <c r="AN26" s="259" t="s">
        <v>55</v>
      </c>
      <c r="AO26" s="264">
        <f>AY25</f>
        <v>31</v>
      </c>
      <c r="AP26" s="279" t="s">
        <v>19</v>
      </c>
      <c r="AQ26" s="338">
        <f>AM26/AO26*100</f>
        <v>0</v>
      </c>
      <c r="AR26" s="338"/>
      <c r="AS26" s="279" t="s">
        <v>20</v>
      </c>
      <c r="AT26" s="339" t="str">
        <f>IF(AQ26&gt;28.5,"OK",IF(AQ26=28.5,"OK",IF(AQ26&lt;28.5,"NG")))</f>
        <v>NG</v>
      </c>
      <c r="AU26" s="340"/>
      <c r="AV26" s="341"/>
      <c r="AW26" s="342" t="s">
        <v>76</v>
      </c>
      <c r="AX26" s="343"/>
      <c r="AY26" s="343"/>
      <c r="AZ26" s="344"/>
      <c r="BA26" s="262">
        <f>BK25</f>
        <v>0</v>
      </c>
      <c r="BB26" s="280" t="s">
        <v>55</v>
      </c>
      <c r="BC26" s="265">
        <f>BE25</f>
        <v>0</v>
      </c>
      <c r="BD26" s="261" t="s">
        <v>19</v>
      </c>
      <c r="BE26" s="354" t="e">
        <f>BA26/BC26*100</f>
        <v>#DIV/0!</v>
      </c>
      <c r="BF26" s="354"/>
      <c r="BG26" s="258" t="s">
        <v>20</v>
      </c>
      <c r="BH26" s="355" t="e">
        <f>IF(BE26&gt;100,"OK",IF(BE26=100,"OK",IF(BE26&lt;100,"NG")))</f>
        <v>#DIV/0!</v>
      </c>
      <c r="BI26" s="356"/>
      <c r="BJ26" s="357"/>
      <c r="BK26" s="335" t="e">
        <f>IF(OR(AQ26&gt;=28.5,BE26&gt;=100),"OK","NG")</f>
        <v>#DIV/0!</v>
      </c>
      <c r="BL26" s="336"/>
      <c r="BM26" s="337"/>
      <c r="BN26" s="168"/>
      <c r="BO26" s="147"/>
      <c r="BP26" s="147"/>
      <c r="BQ26" s="147"/>
      <c r="BR26" s="147"/>
    </row>
    <row r="27" spans="2:70" ht="12" customHeight="1" thickBot="1" x14ac:dyDescent="0.2">
      <c r="B27" s="22"/>
      <c r="C27" s="23"/>
      <c r="D27" s="24"/>
      <c r="E27" s="29"/>
      <c r="F27" s="6"/>
      <c r="G27" s="30"/>
      <c r="H27" s="31"/>
      <c r="I27" s="32"/>
      <c r="J27" s="6"/>
      <c r="K27" s="37"/>
      <c r="L27" s="10"/>
      <c r="M27" s="10"/>
      <c r="N27" s="10"/>
      <c r="O27" s="10"/>
      <c r="P27" s="10"/>
      <c r="Q27" s="10"/>
      <c r="R27" s="10"/>
      <c r="S27" s="10"/>
      <c r="T27" s="10"/>
      <c r="U27" s="10"/>
      <c r="V27" s="10"/>
      <c r="W27" s="10"/>
      <c r="X27" s="10"/>
      <c r="Y27" s="10"/>
      <c r="Z27" s="8"/>
    </row>
    <row r="28" spans="2:70" ht="17.25" customHeight="1" x14ac:dyDescent="0.15">
      <c r="B28" s="364" t="s">
        <v>0</v>
      </c>
      <c r="C28" s="365"/>
      <c r="D28" s="315">
        <f>MONTH(EDATE(AE3,4))</f>
        <v>9</v>
      </c>
      <c r="E28" s="316"/>
      <c r="F28" s="272" t="s">
        <v>84</v>
      </c>
      <c r="G28" s="272"/>
      <c r="H28" s="272"/>
      <c r="I28" s="272"/>
      <c r="J28" s="272"/>
      <c r="K28" s="272"/>
      <c r="L28" s="272"/>
      <c r="M28" s="272"/>
      <c r="N28" s="272"/>
      <c r="O28" s="272"/>
      <c r="P28" s="272"/>
      <c r="Q28" s="272"/>
      <c r="R28" s="272"/>
      <c r="S28" s="283"/>
      <c r="T28" s="283"/>
      <c r="U28" s="283"/>
      <c r="V28" s="283"/>
      <c r="W28" s="283"/>
      <c r="X28" s="283"/>
      <c r="Y28" s="283"/>
      <c r="Z28" s="283"/>
      <c r="AA28" s="283"/>
      <c r="AB28" s="283"/>
      <c r="AC28" s="283"/>
      <c r="AD28" s="283"/>
      <c r="AE28" s="283"/>
      <c r="AF28" s="281"/>
      <c r="AG28" s="281"/>
      <c r="AH28" s="281"/>
      <c r="AI28" s="315">
        <f>MONTH(EDATE(AE3,5))</f>
        <v>10</v>
      </c>
      <c r="AJ28" s="316"/>
      <c r="AK28" s="283" t="s">
        <v>84</v>
      </c>
      <c r="AL28" s="272"/>
      <c r="AM28" s="272"/>
      <c r="AN28" s="272"/>
      <c r="AO28" s="272"/>
      <c r="AP28" s="272"/>
      <c r="AQ28" s="272"/>
      <c r="AR28" s="272"/>
      <c r="AS28" s="272"/>
      <c r="AT28" s="272"/>
      <c r="AU28" s="272"/>
      <c r="AV28" s="272"/>
      <c r="AW28" s="272"/>
      <c r="AX28" s="272"/>
      <c r="AY28" s="272"/>
      <c r="AZ28" s="272"/>
      <c r="BA28" s="283"/>
      <c r="BB28" s="283"/>
      <c r="BC28" s="283"/>
      <c r="BD28" s="283"/>
      <c r="BE28" s="283"/>
      <c r="BF28" s="283"/>
      <c r="BG28" s="283"/>
      <c r="BH28" s="283"/>
      <c r="BI28" s="283"/>
      <c r="BJ28" s="283"/>
      <c r="BK28" s="283"/>
      <c r="BL28" s="281"/>
      <c r="BM28" s="282"/>
      <c r="BN28" s="382" t="s">
        <v>1</v>
      </c>
      <c r="BO28" s="382"/>
      <c r="BP28" s="382"/>
      <c r="BQ28" s="382"/>
      <c r="BR28" s="383"/>
    </row>
    <row r="29" spans="2:70" ht="15" customHeight="1" x14ac:dyDescent="0.15">
      <c r="B29" s="366"/>
      <c r="C29" s="367"/>
      <c r="D29" s="155">
        <f>DATE(YEAR(AE3),MONTH(AE3)+4,1)</f>
        <v>45536</v>
      </c>
      <c r="E29" s="116">
        <f>DATE(YEAR(D29),MONTH(D29),DAY(D29)+1)</f>
        <v>45537</v>
      </c>
      <c r="F29" s="116">
        <f t="shared" ref="F29:BJ29" si="8">DATE(YEAR(E29),MONTH(E29),DAY(E29)+1)</f>
        <v>45538</v>
      </c>
      <c r="G29" s="116">
        <f t="shared" si="8"/>
        <v>45539</v>
      </c>
      <c r="H29" s="116">
        <f t="shared" si="8"/>
        <v>45540</v>
      </c>
      <c r="I29" s="116">
        <f t="shared" si="8"/>
        <v>45541</v>
      </c>
      <c r="J29" s="116">
        <f t="shared" si="8"/>
        <v>45542</v>
      </c>
      <c r="K29" s="116">
        <f t="shared" si="8"/>
        <v>45543</v>
      </c>
      <c r="L29" s="116">
        <f t="shared" si="8"/>
        <v>45544</v>
      </c>
      <c r="M29" s="116">
        <f t="shared" si="8"/>
        <v>45545</v>
      </c>
      <c r="N29" s="116">
        <f t="shared" si="8"/>
        <v>45546</v>
      </c>
      <c r="O29" s="116">
        <f t="shared" si="8"/>
        <v>45547</v>
      </c>
      <c r="P29" s="116">
        <f t="shared" si="8"/>
        <v>45548</v>
      </c>
      <c r="Q29" s="116">
        <f t="shared" si="8"/>
        <v>45549</v>
      </c>
      <c r="R29" s="116">
        <f t="shared" si="8"/>
        <v>45550</v>
      </c>
      <c r="S29" s="116">
        <f t="shared" si="8"/>
        <v>45551</v>
      </c>
      <c r="T29" s="116">
        <f t="shared" si="8"/>
        <v>45552</v>
      </c>
      <c r="U29" s="116">
        <f t="shared" si="8"/>
        <v>45553</v>
      </c>
      <c r="V29" s="116">
        <f t="shared" si="8"/>
        <v>45554</v>
      </c>
      <c r="W29" s="116">
        <f t="shared" si="8"/>
        <v>45555</v>
      </c>
      <c r="X29" s="116">
        <f t="shared" si="8"/>
        <v>45556</v>
      </c>
      <c r="Y29" s="116">
        <f t="shared" si="8"/>
        <v>45557</v>
      </c>
      <c r="Z29" s="116">
        <f t="shared" si="8"/>
        <v>45558</v>
      </c>
      <c r="AA29" s="116">
        <f t="shared" si="8"/>
        <v>45559</v>
      </c>
      <c r="AB29" s="116">
        <f t="shared" si="8"/>
        <v>45560</v>
      </c>
      <c r="AC29" s="116">
        <f t="shared" si="8"/>
        <v>45561</v>
      </c>
      <c r="AD29" s="116">
        <f t="shared" si="8"/>
        <v>45562</v>
      </c>
      <c r="AE29" s="189">
        <f t="shared" si="8"/>
        <v>45563</v>
      </c>
      <c r="AF29" s="189">
        <f t="shared" ref="AF29:AG29" si="9">IF(AE29="","",IF(DAY(AE29+1)=1,"",AE29+1))</f>
        <v>45564</v>
      </c>
      <c r="AG29" s="116">
        <f t="shared" si="9"/>
        <v>45565</v>
      </c>
      <c r="AH29" s="299" t="str">
        <f>IF(AG29="","",IF(DAY(AG29+1)=1,"",AG29+1))</f>
        <v/>
      </c>
      <c r="AI29" s="219">
        <f>DATE(YEAR(AE3),MONTH(AE3)+5,1)</f>
        <v>45566</v>
      </c>
      <c r="AJ29" s="116">
        <f t="shared" si="8"/>
        <v>45567</v>
      </c>
      <c r="AK29" s="116">
        <f t="shared" si="8"/>
        <v>45568</v>
      </c>
      <c r="AL29" s="116">
        <f t="shared" si="8"/>
        <v>45569</v>
      </c>
      <c r="AM29" s="116">
        <f t="shared" si="8"/>
        <v>45570</v>
      </c>
      <c r="AN29" s="116">
        <f t="shared" si="8"/>
        <v>45571</v>
      </c>
      <c r="AO29" s="116">
        <f t="shared" si="8"/>
        <v>45572</v>
      </c>
      <c r="AP29" s="116">
        <f t="shared" si="8"/>
        <v>45573</v>
      </c>
      <c r="AQ29" s="116">
        <f t="shared" si="8"/>
        <v>45574</v>
      </c>
      <c r="AR29" s="116">
        <f t="shared" si="8"/>
        <v>45575</v>
      </c>
      <c r="AS29" s="116">
        <f t="shared" si="8"/>
        <v>45576</v>
      </c>
      <c r="AT29" s="116">
        <f t="shared" si="8"/>
        <v>45577</v>
      </c>
      <c r="AU29" s="116">
        <f t="shared" si="8"/>
        <v>45578</v>
      </c>
      <c r="AV29" s="116">
        <f t="shared" si="8"/>
        <v>45579</v>
      </c>
      <c r="AW29" s="116">
        <f t="shared" si="8"/>
        <v>45580</v>
      </c>
      <c r="AX29" s="116">
        <f t="shared" si="8"/>
        <v>45581</v>
      </c>
      <c r="AY29" s="116">
        <f t="shared" si="8"/>
        <v>45582</v>
      </c>
      <c r="AZ29" s="116">
        <f t="shared" si="8"/>
        <v>45583</v>
      </c>
      <c r="BA29" s="116">
        <f t="shared" si="8"/>
        <v>45584</v>
      </c>
      <c r="BB29" s="116">
        <f t="shared" si="8"/>
        <v>45585</v>
      </c>
      <c r="BC29" s="116">
        <f t="shared" si="8"/>
        <v>45586</v>
      </c>
      <c r="BD29" s="116">
        <f t="shared" si="8"/>
        <v>45587</v>
      </c>
      <c r="BE29" s="116">
        <f t="shared" si="8"/>
        <v>45588</v>
      </c>
      <c r="BF29" s="116">
        <f t="shared" si="8"/>
        <v>45589</v>
      </c>
      <c r="BG29" s="116">
        <f t="shared" si="8"/>
        <v>45590</v>
      </c>
      <c r="BH29" s="116">
        <f t="shared" si="8"/>
        <v>45591</v>
      </c>
      <c r="BI29" s="116">
        <f t="shared" si="8"/>
        <v>45592</v>
      </c>
      <c r="BJ29" s="116">
        <f t="shared" si="8"/>
        <v>45593</v>
      </c>
      <c r="BK29" s="300">
        <f t="shared" ref="BK29:BL29" si="10">IF(BJ29="","",IF(DAY(BJ29+1)=1,"",BJ29+1))</f>
        <v>45594</v>
      </c>
      <c r="BL29" s="116">
        <f t="shared" si="10"/>
        <v>45595</v>
      </c>
      <c r="BM29" s="299">
        <f>IF(BL29="","",IF(DAY(BL29+1)=1,"",BL29+1))</f>
        <v>45596</v>
      </c>
      <c r="BN29" s="385"/>
      <c r="BO29" s="385"/>
      <c r="BP29" s="385"/>
      <c r="BQ29" s="385"/>
      <c r="BR29" s="386"/>
    </row>
    <row r="30" spans="2:70" ht="15" customHeight="1" thickBot="1" x14ac:dyDescent="0.2">
      <c r="B30" s="345"/>
      <c r="C30" s="346"/>
      <c r="D30" s="172" t="str">
        <f>TEXT(D29,"aaa")</f>
        <v>日</v>
      </c>
      <c r="E30" s="173" t="str">
        <f t="shared" ref="E30:BM30" si="11">TEXT(E29,"aaa")</f>
        <v>月</v>
      </c>
      <c r="F30" s="173" t="str">
        <f t="shared" si="11"/>
        <v>火</v>
      </c>
      <c r="G30" s="173" t="str">
        <f t="shared" si="11"/>
        <v>水</v>
      </c>
      <c r="H30" s="173" t="str">
        <f t="shared" si="11"/>
        <v>木</v>
      </c>
      <c r="I30" s="173" t="str">
        <f t="shared" si="11"/>
        <v>金</v>
      </c>
      <c r="J30" s="173" t="str">
        <f t="shared" si="11"/>
        <v>土</v>
      </c>
      <c r="K30" s="173" t="str">
        <f t="shared" si="11"/>
        <v>日</v>
      </c>
      <c r="L30" s="173" t="str">
        <f t="shared" si="11"/>
        <v>月</v>
      </c>
      <c r="M30" s="173" t="str">
        <f t="shared" si="11"/>
        <v>火</v>
      </c>
      <c r="N30" s="173" t="str">
        <f t="shared" si="11"/>
        <v>水</v>
      </c>
      <c r="O30" s="173" t="str">
        <f t="shared" si="11"/>
        <v>木</v>
      </c>
      <c r="P30" s="173" t="str">
        <f t="shared" si="11"/>
        <v>金</v>
      </c>
      <c r="Q30" s="173" t="str">
        <f t="shared" si="11"/>
        <v>土</v>
      </c>
      <c r="R30" s="173" t="str">
        <f t="shared" si="11"/>
        <v>日</v>
      </c>
      <c r="S30" s="173" t="str">
        <f t="shared" si="11"/>
        <v>月</v>
      </c>
      <c r="T30" s="173" t="str">
        <f t="shared" si="11"/>
        <v>火</v>
      </c>
      <c r="U30" s="173" t="str">
        <f t="shared" si="11"/>
        <v>水</v>
      </c>
      <c r="V30" s="173" t="str">
        <f t="shared" si="11"/>
        <v>木</v>
      </c>
      <c r="W30" s="173" t="str">
        <f t="shared" si="11"/>
        <v>金</v>
      </c>
      <c r="X30" s="173" t="str">
        <f t="shared" si="11"/>
        <v>土</v>
      </c>
      <c r="Y30" s="173" t="str">
        <f t="shared" si="11"/>
        <v>日</v>
      </c>
      <c r="Z30" s="173" t="str">
        <f t="shared" si="11"/>
        <v>月</v>
      </c>
      <c r="AA30" s="173" t="str">
        <f t="shared" si="11"/>
        <v>火</v>
      </c>
      <c r="AB30" s="173" t="str">
        <f t="shared" si="11"/>
        <v>水</v>
      </c>
      <c r="AC30" s="173" t="str">
        <f t="shared" si="11"/>
        <v>木</v>
      </c>
      <c r="AD30" s="173" t="str">
        <f t="shared" si="11"/>
        <v>金</v>
      </c>
      <c r="AE30" s="190" t="str">
        <f t="shared" si="11"/>
        <v>土</v>
      </c>
      <c r="AF30" s="236" t="str">
        <f t="shared" si="11"/>
        <v>日</v>
      </c>
      <c r="AG30" s="236" t="str">
        <f t="shared" si="11"/>
        <v>月</v>
      </c>
      <c r="AH30" s="237" t="str">
        <f t="shared" si="11"/>
        <v/>
      </c>
      <c r="AI30" s="220" t="str">
        <f t="shared" si="11"/>
        <v>火</v>
      </c>
      <c r="AJ30" s="173" t="str">
        <f t="shared" si="11"/>
        <v>水</v>
      </c>
      <c r="AK30" s="173" t="str">
        <f t="shared" si="11"/>
        <v>木</v>
      </c>
      <c r="AL30" s="173" t="str">
        <f t="shared" si="11"/>
        <v>金</v>
      </c>
      <c r="AM30" s="173" t="str">
        <f t="shared" si="11"/>
        <v>土</v>
      </c>
      <c r="AN30" s="173" t="str">
        <f t="shared" si="11"/>
        <v>日</v>
      </c>
      <c r="AO30" s="173" t="str">
        <f t="shared" si="11"/>
        <v>月</v>
      </c>
      <c r="AP30" s="173" t="str">
        <f t="shared" si="11"/>
        <v>火</v>
      </c>
      <c r="AQ30" s="173" t="str">
        <f t="shared" si="11"/>
        <v>水</v>
      </c>
      <c r="AR30" s="173" t="str">
        <f t="shared" si="11"/>
        <v>木</v>
      </c>
      <c r="AS30" s="173" t="str">
        <f t="shared" si="11"/>
        <v>金</v>
      </c>
      <c r="AT30" s="173" t="str">
        <f t="shared" si="11"/>
        <v>土</v>
      </c>
      <c r="AU30" s="173" t="str">
        <f t="shared" si="11"/>
        <v>日</v>
      </c>
      <c r="AV30" s="173" t="str">
        <f t="shared" si="11"/>
        <v>月</v>
      </c>
      <c r="AW30" s="173" t="str">
        <f t="shared" si="11"/>
        <v>火</v>
      </c>
      <c r="AX30" s="173" t="str">
        <f t="shared" si="11"/>
        <v>水</v>
      </c>
      <c r="AY30" s="173" t="str">
        <f t="shared" si="11"/>
        <v>木</v>
      </c>
      <c r="AZ30" s="173" t="str">
        <f t="shared" si="11"/>
        <v>金</v>
      </c>
      <c r="BA30" s="173" t="str">
        <f t="shared" si="11"/>
        <v>土</v>
      </c>
      <c r="BB30" s="173" t="str">
        <f t="shared" si="11"/>
        <v>日</v>
      </c>
      <c r="BC30" s="173" t="str">
        <f t="shared" si="11"/>
        <v>月</v>
      </c>
      <c r="BD30" s="173" t="str">
        <f t="shared" si="11"/>
        <v>火</v>
      </c>
      <c r="BE30" s="173" t="str">
        <f t="shared" si="11"/>
        <v>水</v>
      </c>
      <c r="BF30" s="173" t="str">
        <f t="shared" si="11"/>
        <v>木</v>
      </c>
      <c r="BG30" s="173" t="str">
        <f t="shared" si="11"/>
        <v>金</v>
      </c>
      <c r="BH30" s="173" t="str">
        <f t="shared" si="11"/>
        <v>土</v>
      </c>
      <c r="BI30" s="173" t="str">
        <f t="shared" si="11"/>
        <v>日</v>
      </c>
      <c r="BJ30" s="173" t="str">
        <f t="shared" si="11"/>
        <v>月</v>
      </c>
      <c r="BK30" s="173" t="str">
        <f t="shared" si="11"/>
        <v>火</v>
      </c>
      <c r="BL30" s="236" t="str">
        <f t="shared" si="11"/>
        <v>水</v>
      </c>
      <c r="BM30" s="237" t="str">
        <f t="shared" si="11"/>
        <v>木</v>
      </c>
      <c r="BN30" s="388"/>
      <c r="BO30" s="388"/>
      <c r="BP30" s="388"/>
      <c r="BQ30" s="388"/>
      <c r="BR30" s="389"/>
    </row>
    <row r="31" spans="2:70" ht="31.5" customHeight="1" thickBot="1" x14ac:dyDescent="0.2">
      <c r="B31" s="347" t="s">
        <v>5</v>
      </c>
      <c r="C31" s="348"/>
      <c r="D31" s="156"/>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40"/>
      <c r="AI31" s="221"/>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91"/>
      <c r="BK31" s="191"/>
      <c r="BL31" s="125" t="s">
        <v>68</v>
      </c>
      <c r="BM31" s="140"/>
      <c r="BN31" s="349"/>
      <c r="BO31" s="349"/>
      <c r="BP31" s="349"/>
      <c r="BQ31" s="349"/>
      <c r="BR31" s="350"/>
    </row>
    <row r="32" spans="2:70" ht="15" customHeight="1" x14ac:dyDescent="0.15">
      <c r="B32" s="305"/>
      <c r="C32" s="306"/>
      <c r="D32" s="157"/>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197"/>
      <c r="AF32" s="253"/>
      <c r="AG32" s="253"/>
      <c r="AH32" s="254"/>
      <c r="AI32" s="222"/>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197"/>
      <c r="BK32" s="197"/>
      <c r="BL32" s="253"/>
      <c r="BM32" s="254"/>
      <c r="BN32" s="307"/>
      <c r="BO32" s="307"/>
      <c r="BP32" s="307"/>
      <c r="BQ32" s="307"/>
      <c r="BR32" s="308"/>
    </row>
    <row r="33" spans="2:71" ht="15" customHeight="1" x14ac:dyDescent="0.15">
      <c r="B33" s="309"/>
      <c r="C33" s="310"/>
      <c r="D33" s="158"/>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193"/>
      <c r="AF33" s="73"/>
      <c r="AG33" s="73"/>
      <c r="AH33" s="141"/>
      <c r="AI33" s="22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193"/>
      <c r="BK33" s="193"/>
      <c r="BL33" s="73"/>
      <c r="BM33" s="141"/>
      <c r="BN33" s="311"/>
      <c r="BO33" s="311"/>
      <c r="BP33" s="311"/>
      <c r="BQ33" s="311"/>
      <c r="BR33" s="312"/>
    </row>
    <row r="34" spans="2:71" ht="15" customHeight="1" thickBot="1" x14ac:dyDescent="0.2">
      <c r="B34" s="313"/>
      <c r="C34" s="314"/>
      <c r="D34" s="159"/>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198"/>
      <c r="AF34" s="72"/>
      <c r="AG34" s="250"/>
      <c r="AH34" s="251"/>
      <c r="AI34" s="239"/>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198"/>
      <c r="BK34" s="198"/>
      <c r="BL34" s="72"/>
      <c r="BM34" s="142"/>
      <c r="BN34" s="58"/>
      <c r="BO34" s="59"/>
      <c r="BP34" s="59"/>
      <c r="BQ34" s="59"/>
      <c r="BR34" s="60"/>
    </row>
    <row r="35" spans="2:71" ht="15" customHeight="1" x14ac:dyDescent="0.15">
      <c r="B35" s="315" t="str">
        <f>B23</f>
        <v>休工日●</v>
      </c>
      <c r="C35" s="316"/>
      <c r="D35" s="160"/>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252"/>
      <c r="AH35" s="166"/>
      <c r="AI35" s="225"/>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195"/>
      <c r="BK35" s="195"/>
      <c r="BL35" s="52"/>
      <c r="BM35" s="143"/>
      <c r="BN35" s="317">
        <f>COUNTIF(D35:BM35,"●")</f>
        <v>0</v>
      </c>
      <c r="BO35" s="317"/>
      <c r="BP35" s="317"/>
      <c r="BQ35" s="317"/>
      <c r="BR35" s="318"/>
    </row>
    <row r="36" spans="2:71" s="55" customFormat="1" ht="15" customHeight="1" thickBot="1" x14ac:dyDescent="0.2">
      <c r="B36" s="345" t="str">
        <f>B24</f>
        <v>対象外×</v>
      </c>
      <c r="C36" s="346"/>
      <c r="D36" s="178"/>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99"/>
      <c r="AF36" s="242"/>
      <c r="AG36" s="242"/>
      <c r="AH36" s="244"/>
      <c r="AI36" s="240"/>
      <c r="AJ36" s="161"/>
      <c r="AK36" s="161"/>
      <c r="AL36" s="161"/>
      <c r="AM36" s="161"/>
      <c r="AN36" s="161"/>
      <c r="AO36" s="161"/>
      <c r="AP36" s="161"/>
      <c r="AQ36" s="161"/>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244"/>
      <c r="BN36" s="435">
        <f>COUNTIF(D36:BM36,"×")+COUNTIF(D36:BK36,"△")</f>
        <v>0</v>
      </c>
      <c r="BO36" s="435"/>
      <c r="BP36" s="435"/>
      <c r="BQ36" s="435"/>
      <c r="BR36" s="436"/>
    </row>
    <row r="37" spans="2:71" ht="19.5" customHeight="1" thickBot="1" x14ac:dyDescent="0.2">
      <c r="B37" s="301"/>
      <c r="C37" s="302"/>
      <c r="D37" s="319" t="s">
        <v>46</v>
      </c>
      <c r="E37" s="320"/>
      <c r="F37" s="320"/>
      <c r="G37" s="321"/>
      <c r="H37" s="368">
        <f>IF(MONTH(AP3)=D28,AP3-D29+1,DAY(EOMONTH(D29,0)))</f>
        <v>30</v>
      </c>
      <c r="I37" s="369"/>
      <c r="J37" s="393" t="s">
        <v>77</v>
      </c>
      <c r="K37" s="394"/>
      <c r="L37" s="394"/>
      <c r="M37" s="394"/>
      <c r="N37" s="395">
        <f>COUNTIF(D36:AH36,"×")</f>
        <v>0</v>
      </c>
      <c r="O37" s="396"/>
      <c r="P37" s="322" t="s">
        <v>56</v>
      </c>
      <c r="Q37" s="323"/>
      <c r="R37" s="323"/>
      <c r="S37" s="323"/>
      <c r="T37" s="358">
        <f>H37-N37</f>
        <v>30</v>
      </c>
      <c r="U37" s="359"/>
      <c r="V37" s="360" t="str">
        <f>V13</f>
        <v>土日数</v>
      </c>
      <c r="W37" s="361"/>
      <c r="X37" s="361"/>
      <c r="Y37" s="361"/>
      <c r="Z37" s="362"/>
      <c r="AA37" s="363"/>
      <c r="AB37" s="324" t="s">
        <v>22</v>
      </c>
      <c r="AC37" s="324"/>
      <c r="AD37" s="324"/>
      <c r="AE37" s="325"/>
      <c r="AF37" s="326">
        <f>COUNTIF(D35:AH35,"●")</f>
        <v>0</v>
      </c>
      <c r="AG37" s="327"/>
      <c r="AH37" s="328"/>
      <c r="AI37" s="319" t="s">
        <v>46</v>
      </c>
      <c r="AJ37" s="320"/>
      <c r="AK37" s="320"/>
      <c r="AL37" s="321"/>
      <c r="AM37" s="368">
        <f>IF(MONTH(AP3)=AI28,AP3-AI29+1,DAY(EOMONTH(AI29,0)))</f>
        <v>31</v>
      </c>
      <c r="AN37" s="369"/>
      <c r="AO37" s="393" t="s">
        <v>77</v>
      </c>
      <c r="AP37" s="394"/>
      <c r="AQ37" s="394"/>
      <c r="AR37" s="394"/>
      <c r="AS37" s="395">
        <f>COUNTIF(AI36:BM36,"×")</f>
        <v>0</v>
      </c>
      <c r="AT37" s="396"/>
      <c r="AU37" s="322" t="s">
        <v>56</v>
      </c>
      <c r="AV37" s="323"/>
      <c r="AW37" s="323"/>
      <c r="AX37" s="323"/>
      <c r="AY37" s="358">
        <f>AM37-AS37</f>
        <v>31</v>
      </c>
      <c r="AZ37" s="359"/>
      <c r="BA37" s="360" t="str">
        <f>V13</f>
        <v>土日数</v>
      </c>
      <c r="BB37" s="361"/>
      <c r="BC37" s="361"/>
      <c r="BD37" s="361"/>
      <c r="BE37" s="449"/>
      <c r="BF37" s="450"/>
      <c r="BG37" s="324" t="s">
        <v>22</v>
      </c>
      <c r="BH37" s="324"/>
      <c r="BI37" s="324"/>
      <c r="BJ37" s="325"/>
      <c r="BK37" s="332">
        <f>COUNTIF(AI35:BM35,"●")</f>
        <v>0</v>
      </c>
      <c r="BL37" s="333"/>
      <c r="BM37" s="334"/>
      <c r="BN37" s="167"/>
      <c r="BO37" s="85"/>
      <c r="BP37" s="85"/>
      <c r="BQ37" s="85"/>
      <c r="BR37" s="85"/>
    </row>
    <row r="38" spans="2:71" ht="19.5" customHeight="1" thickBot="1" x14ac:dyDescent="0.2">
      <c r="B38" s="303"/>
      <c r="C38" s="304"/>
      <c r="D38" s="329" t="s">
        <v>72</v>
      </c>
      <c r="E38" s="330"/>
      <c r="F38" s="330"/>
      <c r="G38" s="331"/>
      <c r="H38" s="263">
        <f>AF37</f>
        <v>0</v>
      </c>
      <c r="I38" s="259" t="s">
        <v>55</v>
      </c>
      <c r="J38" s="264">
        <f>T37</f>
        <v>30</v>
      </c>
      <c r="K38" s="279" t="s">
        <v>19</v>
      </c>
      <c r="L38" s="338">
        <f>H38/J38*100</f>
        <v>0</v>
      </c>
      <c r="M38" s="338"/>
      <c r="N38" s="279" t="s">
        <v>20</v>
      </c>
      <c r="O38" s="339" t="str">
        <f>IF(L38&gt;28.5,"OK",IF(L38=28.5,"OK",IF(L38&lt;28.5,"NG")))</f>
        <v>NG</v>
      </c>
      <c r="P38" s="340"/>
      <c r="Q38" s="341"/>
      <c r="R38" s="342" t="s">
        <v>76</v>
      </c>
      <c r="S38" s="343"/>
      <c r="T38" s="343"/>
      <c r="U38" s="344"/>
      <c r="V38" s="262">
        <f>AF37</f>
        <v>0</v>
      </c>
      <c r="W38" s="280" t="s">
        <v>55</v>
      </c>
      <c r="X38" s="265">
        <f>Z37</f>
        <v>0</v>
      </c>
      <c r="Y38" s="261" t="s">
        <v>19</v>
      </c>
      <c r="Z38" s="354" t="e">
        <f>V38/X38*100</f>
        <v>#DIV/0!</v>
      </c>
      <c r="AA38" s="354"/>
      <c r="AB38" s="258" t="s">
        <v>20</v>
      </c>
      <c r="AC38" s="355" t="e">
        <f>IF(Z38&gt;100,"OK",IF(Z38=100,"OK",IF(Z38&lt;100,"NG")))</f>
        <v>#DIV/0!</v>
      </c>
      <c r="AD38" s="356"/>
      <c r="AE38" s="357"/>
      <c r="AF38" s="335" t="e">
        <f>IF(OR(L38&gt;=28.5,Z38&gt;=100),"OK","NG")</f>
        <v>#DIV/0!</v>
      </c>
      <c r="AG38" s="336"/>
      <c r="AH38" s="337"/>
      <c r="AI38" s="329" t="s">
        <v>72</v>
      </c>
      <c r="AJ38" s="330"/>
      <c r="AK38" s="330"/>
      <c r="AL38" s="331"/>
      <c r="AM38" s="263">
        <f>BK37</f>
        <v>0</v>
      </c>
      <c r="AN38" s="259" t="s">
        <v>55</v>
      </c>
      <c r="AO38" s="264">
        <f>AY37</f>
        <v>31</v>
      </c>
      <c r="AP38" s="279" t="s">
        <v>19</v>
      </c>
      <c r="AQ38" s="338">
        <f>AM38/AO38*100</f>
        <v>0</v>
      </c>
      <c r="AR38" s="338"/>
      <c r="AS38" s="279" t="s">
        <v>20</v>
      </c>
      <c r="AT38" s="339" t="str">
        <f>IF(AQ38&gt;28.5,"OK",IF(AQ38=28.5,"OK",IF(AQ38&lt;28.5,"NG")))</f>
        <v>NG</v>
      </c>
      <c r="AU38" s="340"/>
      <c r="AV38" s="341"/>
      <c r="AW38" s="342" t="s">
        <v>76</v>
      </c>
      <c r="AX38" s="343"/>
      <c r="AY38" s="343"/>
      <c r="AZ38" s="344"/>
      <c r="BA38" s="262">
        <f>BK37</f>
        <v>0</v>
      </c>
      <c r="BB38" s="280" t="s">
        <v>55</v>
      </c>
      <c r="BC38" s="265">
        <f>BE37</f>
        <v>0</v>
      </c>
      <c r="BD38" s="261" t="s">
        <v>19</v>
      </c>
      <c r="BE38" s="354" t="e">
        <f>BA38/BC38*100</f>
        <v>#DIV/0!</v>
      </c>
      <c r="BF38" s="354"/>
      <c r="BG38" s="258" t="s">
        <v>20</v>
      </c>
      <c r="BH38" s="355" t="e">
        <f>IF(BE38&gt;100,"OK",IF(BE38=100,"OK",IF(BE38&lt;100,"NG")))</f>
        <v>#DIV/0!</v>
      </c>
      <c r="BI38" s="356"/>
      <c r="BJ38" s="357"/>
      <c r="BK38" s="335" t="e">
        <f>IF(OR(AQ38&gt;=28.5,BE38&gt;=100),"OK","NG")</f>
        <v>#DIV/0!</v>
      </c>
      <c r="BL38" s="336"/>
      <c r="BM38" s="337"/>
      <c r="BN38" s="168"/>
      <c r="BO38" s="147"/>
      <c r="BP38" s="147"/>
      <c r="BQ38" s="147"/>
      <c r="BR38" s="147"/>
    </row>
    <row r="39" spans="2:71" ht="11.25" customHeight="1" x14ac:dyDescent="0.15">
      <c r="B39" s="74"/>
      <c r="C39" s="75"/>
      <c r="D39" s="76"/>
      <c r="E39" s="77"/>
      <c r="F39" s="78"/>
      <c r="G39" s="79"/>
      <c r="H39" s="80"/>
      <c r="I39" s="81"/>
      <c r="J39" s="78"/>
      <c r="K39" s="82"/>
      <c r="L39" s="83"/>
      <c r="M39" s="83"/>
      <c r="N39" s="83"/>
      <c r="O39" s="83"/>
      <c r="P39" s="83"/>
      <c r="Q39" s="83"/>
      <c r="R39" s="83"/>
      <c r="S39" s="83"/>
      <c r="T39" s="83"/>
      <c r="U39" s="83"/>
      <c r="V39" s="83"/>
      <c r="W39" s="83"/>
      <c r="X39" s="83"/>
      <c r="Y39" s="83"/>
      <c r="Z39" s="84"/>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147"/>
      <c r="BJ39" s="147"/>
      <c r="BK39" s="147"/>
      <c r="BL39" s="147"/>
      <c r="BM39" s="147"/>
      <c r="BN39" s="147"/>
      <c r="BO39" s="147"/>
      <c r="BP39" s="147"/>
      <c r="BQ39" s="147"/>
      <c r="BR39" s="147"/>
    </row>
    <row r="40" spans="2:71" s="65" customFormat="1" ht="19.5" customHeight="1" x14ac:dyDescent="0.15">
      <c r="B40" s="86"/>
      <c r="C40" s="86"/>
      <c r="D40" s="105"/>
      <c r="E40" s="106"/>
      <c r="F40" s="107"/>
      <c r="G40" s="108"/>
      <c r="H40" s="109"/>
      <c r="I40" s="109"/>
      <c r="J40" s="110"/>
      <c r="K40" s="111"/>
      <c r="L40" s="112"/>
      <c r="M40" s="112"/>
      <c r="N40" s="112"/>
      <c r="O40" s="112"/>
      <c r="P40" s="110"/>
      <c r="Q40" s="110"/>
      <c r="R40" s="112"/>
      <c r="S40" s="112"/>
      <c r="T40" s="113"/>
      <c r="U40" s="113"/>
      <c r="V40" s="113"/>
      <c r="W40" s="113"/>
      <c r="X40" s="113"/>
      <c r="Y40" s="286"/>
      <c r="Z40" s="287"/>
      <c r="AA40" s="288"/>
      <c r="AB40" s="288"/>
      <c r="AC40" s="288"/>
      <c r="AD40" s="289"/>
      <c r="AE40" s="290"/>
      <c r="AF40" s="291"/>
      <c r="AG40" s="291"/>
      <c r="AH40" s="291"/>
      <c r="AI40" s="291"/>
      <c r="AJ40" s="291"/>
      <c r="AK40" s="291"/>
      <c r="AL40" s="291"/>
      <c r="AM40" s="460"/>
      <c r="AN40" s="460"/>
      <c r="AO40" s="460"/>
      <c r="AP40" s="460"/>
      <c r="AQ40" s="460"/>
      <c r="AR40" s="291"/>
      <c r="AS40" s="291"/>
      <c r="AT40" s="460"/>
      <c r="AU40" s="460"/>
      <c r="AV40" s="460"/>
      <c r="AW40" s="460"/>
      <c r="AX40" s="460"/>
      <c r="AY40" s="291"/>
      <c r="AZ40" s="291"/>
      <c r="BA40" s="461"/>
      <c r="BB40" s="461"/>
      <c r="BC40" s="461"/>
      <c r="BD40" s="461"/>
      <c r="BE40" s="461"/>
      <c r="BF40" s="291"/>
      <c r="BG40" s="291"/>
      <c r="BH40" s="291"/>
      <c r="BI40" s="291"/>
      <c r="BJ40" s="291"/>
      <c r="BK40" s="95"/>
      <c r="BL40" s="95"/>
      <c r="BM40" s="95"/>
      <c r="BN40" s="95"/>
      <c r="BO40" s="95"/>
      <c r="BP40" s="95"/>
      <c r="BQ40" s="95"/>
      <c r="BR40" s="95"/>
      <c r="BS40" s="68"/>
    </row>
    <row r="41" spans="2:71" s="65" customFormat="1" ht="15.75" customHeight="1" x14ac:dyDescent="0.15">
      <c r="B41" s="86"/>
      <c r="C41" s="86"/>
      <c r="D41" s="96"/>
      <c r="E41" s="122"/>
      <c r="F41" s="51"/>
      <c r="G41" s="92"/>
      <c r="H41" s="92"/>
      <c r="I41" s="92"/>
      <c r="J41" s="92"/>
      <c r="K41" s="92"/>
      <c r="L41" s="92"/>
      <c r="M41" s="92"/>
      <c r="N41" s="92"/>
      <c r="O41" s="92"/>
      <c r="P41" s="92"/>
      <c r="Q41" s="92"/>
      <c r="R41" s="92"/>
      <c r="S41" s="92"/>
      <c r="T41" s="87"/>
      <c r="U41" s="87"/>
      <c r="V41" s="87"/>
      <c r="W41" s="87"/>
      <c r="X41" s="87"/>
      <c r="Y41" s="292"/>
      <c r="Z41" s="292"/>
      <c r="AA41" s="292"/>
      <c r="AB41" s="292"/>
      <c r="AC41" s="292"/>
      <c r="AD41" s="292"/>
      <c r="AE41" s="292"/>
      <c r="AF41" s="456"/>
      <c r="AG41" s="456"/>
      <c r="AH41" s="456"/>
      <c r="AI41" s="456"/>
      <c r="AJ41" s="456"/>
      <c r="AK41" s="292"/>
      <c r="AL41" s="293"/>
      <c r="AM41" s="456"/>
      <c r="AN41" s="456"/>
      <c r="AO41" s="456"/>
      <c r="AP41" s="456"/>
      <c r="AQ41" s="456"/>
      <c r="AR41" s="292"/>
      <c r="AS41" s="293"/>
      <c r="AT41" s="456"/>
      <c r="AU41" s="456"/>
      <c r="AV41" s="456"/>
      <c r="AW41" s="456"/>
      <c r="AX41" s="456"/>
      <c r="AY41" s="292"/>
      <c r="AZ41" s="292"/>
      <c r="BA41" s="437"/>
      <c r="BB41" s="437"/>
      <c r="BC41" s="437"/>
      <c r="BD41" s="437"/>
      <c r="BE41" s="437"/>
      <c r="BF41" s="294"/>
      <c r="BG41" s="294"/>
      <c r="BH41" s="294"/>
      <c r="BI41" s="294"/>
      <c r="BJ41" s="294"/>
      <c r="BK41" s="97"/>
      <c r="BL41" s="97"/>
      <c r="BM41" s="97"/>
      <c r="BN41" s="97"/>
      <c r="BO41" s="97"/>
      <c r="BP41" s="97"/>
      <c r="BQ41" s="97"/>
      <c r="BR41" s="97"/>
      <c r="BS41" s="68"/>
    </row>
    <row r="42" spans="2:71" s="65" customFormat="1" ht="15.75" customHeight="1" x14ac:dyDescent="0.15">
      <c r="B42" s="86"/>
      <c r="C42" s="86"/>
      <c r="D42" s="96"/>
      <c r="E42" s="123"/>
      <c r="F42" s="51"/>
      <c r="G42" s="98"/>
      <c r="H42" s="99"/>
      <c r="I42" s="100"/>
      <c r="J42" s="51"/>
      <c r="K42" s="101"/>
      <c r="L42" s="87"/>
      <c r="M42" s="87"/>
      <c r="N42" s="87"/>
      <c r="O42" s="87"/>
      <c r="P42" s="87"/>
      <c r="Q42" s="87"/>
      <c r="R42" s="87"/>
      <c r="S42" s="87"/>
      <c r="T42" s="87"/>
      <c r="U42" s="87"/>
      <c r="V42" s="87"/>
      <c r="W42" s="87"/>
      <c r="X42" s="87"/>
      <c r="Y42" s="292"/>
      <c r="Z42" s="292"/>
      <c r="AA42" s="292"/>
      <c r="AB42" s="292"/>
      <c r="AC42" s="292"/>
      <c r="AD42" s="292"/>
      <c r="AE42" s="292"/>
      <c r="AF42" s="456"/>
      <c r="AG42" s="456"/>
      <c r="AH42" s="456"/>
      <c r="AI42" s="456"/>
      <c r="AJ42" s="456"/>
      <c r="AK42" s="292"/>
      <c r="AL42" s="292"/>
      <c r="AM42" s="292"/>
      <c r="AN42" s="292"/>
      <c r="AO42" s="292"/>
      <c r="AP42" s="292"/>
      <c r="AQ42" s="292"/>
      <c r="AR42" s="292"/>
      <c r="AS42" s="292"/>
      <c r="AT42" s="292"/>
      <c r="AU42" s="292"/>
      <c r="AV42" s="292"/>
      <c r="AW42" s="292"/>
      <c r="AX42" s="292"/>
      <c r="AY42" s="292"/>
      <c r="AZ42" s="294"/>
      <c r="BA42" s="294"/>
      <c r="BB42" s="294"/>
      <c r="BC42" s="294"/>
      <c r="BD42" s="294"/>
      <c r="BE42" s="294"/>
      <c r="BF42" s="294"/>
      <c r="BG42" s="294"/>
      <c r="BH42" s="294"/>
      <c r="BI42" s="294"/>
      <c r="BJ42" s="294"/>
      <c r="BK42" s="97"/>
      <c r="BL42" s="97"/>
      <c r="BM42" s="97"/>
      <c r="BN42" s="97"/>
      <c r="BO42" s="97"/>
      <c r="BP42" s="97"/>
      <c r="BQ42" s="97"/>
      <c r="BR42" s="97"/>
      <c r="BS42" s="68"/>
    </row>
    <row r="43" spans="2:71" s="65" customFormat="1" ht="15.75" customHeight="1" x14ac:dyDescent="0.15">
      <c r="B43" s="86"/>
      <c r="C43" s="86"/>
      <c r="D43" s="96"/>
      <c r="E43" s="123"/>
      <c r="F43" s="51"/>
      <c r="G43" s="98"/>
      <c r="H43" s="99"/>
      <c r="I43" s="100"/>
      <c r="J43" s="51"/>
      <c r="K43" s="101"/>
      <c r="L43" s="87"/>
      <c r="M43" s="87"/>
      <c r="N43" s="87"/>
      <c r="O43" s="87"/>
      <c r="P43" s="87"/>
      <c r="Q43" s="87"/>
      <c r="R43" s="87"/>
      <c r="S43" s="87"/>
      <c r="T43" s="87"/>
      <c r="U43" s="87"/>
      <c r="V43" s="87"/>
      <c r="W43" s="87"/>
      <c r="X43" s="87"/>
      <c r="Y43" s="292"/>
      <c r="Z43" s="292"/>
      <c r="AA43" s="292"/>
      <c r="AB43" s="292"/>
      <c r="AC43" s="292"/>
      <c r="AD43" s="292"/>
      <c r="AE43" s="292"/>
      <c r="AF43" s="456"/>
      <c r="AG43" s="456"/>
      <c r="AH43" s="456"/>
      <c r="AI43" s="456"/>
      <c r="AJ43" s="456"/>
      <c r="AK43" s="292"/>
      <c r="AL43" s="292"/>
      <c r="AM43" s="456"/>
      <c r="AN43" s="456"/>
      <c r="AO43" s="456"/>
      <c r="AP43" s="456"/>
      <c r="AQ43" s="456"/>
      <c r="AR43" s="292"/>
      <c r="AS43" s="292"/>
      <c r="AT43" s="457"/>
      <c r="AU43" s="457"/>
      <c r="AV43" s="457"/>
      <c r="AW43" s="457"/>
      <c r="AX43" s="457"/>
      <c r="AY43" s="292"/>
      <c r="AZ43" s="294"/>
      <c r="BA43" s="445"/>
      <c r="BB43" s="445"/>
      <c r="BC43" s="445"/>
      <c r="BD43" s="285"/>
      <c r="BE43" s="445"/>
      <c r="BF43" s="445"/>
      <c r="BG43" s="445"/>
      <c r="BH43" s="285"/>
      <c r="BI43" s="285"/>
      <c r="BJ43" s="285"/>
      <c r="BK43" s="285"/>
      <c r="BL43" s="285"/>
      <c r="BM43" s="285"/>
      <c r="BN43" s="97"/>
      <c r="BO43" s="97"/>
      <c r="BP43" s="97"/>
      <c r="BQ43" s="97"/>
      <c r="BR43" s="97"/>
      <c r="BS43" s="68"/>
    </row>
    <row r="44" spans="2:71" s="65" customFormat="1" ht="15.75" customHeight="1" x14ac:dyDescent="0.15">
      <c r="B44" s="86"/>
      <c r="C44" s="86"/>
      <c r="D44" s="96"/>
      <c r="E44" s="124"/>
      <c r="F44" s="88"/>
      <c r="G44" s="51"/>
      <c r="H44" s="89"/>
      <c r="I44" s="90"/>
      <c r="J44" s="90"/>
      <c r="K44" s="51"/>
      <c r="L44" s="91"/>
      <c r="M44" s="87"/>
      <c r="N44" s="87"/>
      <c r="O44" s="87"/>
      <c r="P44" s="87"/>
      <c r="Q44" s="87"/>
      <c r="R44" s="87"/>
      <c r="S44" s="87"/>
      <c r="T44" s="87"/>
      <c r="U44" s="87"/>
      <c r="V44" s="87"/>
      <c r="W44" s="87"/>
      <c r="X44" s="87"/>
      <c r="Y44" s="295"/>
      <c r="Z44" s="295"/>
      <c r="AA44" s="292"/>
      <c r="AB44" s="292"/>
      <c r="AC44" s="292"/>
      <c r="AD44" s="292"/>
      <c r="AE44" s="292"/>
      <c r="AF44" s="284"/>
      <c r="AG44" s="284"/>
      <c r="AH44" s="284"/>
      <c r="AI44" s="284"/>
      <c r="AJ44" s="284"/>
      <c r="AK44" s="292"/>
      <c r="AL44" s="292"/>
      <c r="AM44" s="458"/>
      <c r="AN44" s="458"/>
      <c r="AO44" s="458"/>
      <c r="AP44" s="458"/>
      <c r="AQ44" s="458"/>
      <c r="AR44" s="292"/>
      <c r="AS44" s="292"/>
      <c r="AT44" s="459"/>
      <c r="AU44" s="459"/>
      <c r="AV44" s="459"/>
      <c r="AW44" s="459"/>
      <c r="AX44" s="459"/>
      <c r="AY44" s="292"/>
      <c r="AZ44" s="294"/>
      <c r="BA44" s="445"/>
      <c r="BB44" s="445"/>
      <c r="BC44" s="445"/>
      <c r="BD44" s="294"/>
      <c r="BE44" s="445"/>
      <c r="BF44" s="445"/>
      <c r="BG44" s="445"/>
      <c r="BH44" s="294"/>
      <c r="BI44" s="294"/>
      <c r="BJ44" s="294"/>
      <c r="BK44" s="97"/>
      <c r="BL44" s="97"/>
      <c r="BM44" s="97"/>
      <c r="BN44" s="97"/>
      <c r="BO44" s="97"/>
      <c r="BP44" s="97"/>
      <c r="BQ44" s="97"/>
      <c r="BR44" s="97"/>
      <c r="BS44" s="68"/>
    </row>
    <row r="45" spans="2:71" s="65" customFormat="1" ht="15.75" customHeight="1" x14ac:dyDescent="0.15">
      <c r="B45" s="86"/>
      <c r="C45" s="86"/>
      <c r="D45" s="103"/>
      <c r="E45" s="124"/>
      <c r="F45" s="88"/>
      <c r="G45" s="51"/>
      <c r="H45" s="89"/>
      <c r="I45" s="90"/>
      <c r="J45" s="90"/>
      <c r="K45" s="51"/>
      <c r="L45" s="91"/>
      <c r="M45" s="104"/>
      <c r="N45" s="104"/>
      <c r="O45" s="104"/>
      <c r="P45" s="104"/>
      <c r="Q45" s="104"/>
      <c r="R45" s="104"/>
      <c r="S45" s="104"/>
      <c r="T45" s="104"/>
      <c r="U45" s="104"/>
      <c r="V45" s="104"/>
      <c r="W45" s="104"/>
      <c r="X45" s="104"/>
      <c r="Y45" s="296"/>
      <c r="Z45" s="296"/>
      <c r="AA45" s="294"/>
      <c r="AB45" s="292"/>
      <c r="AC45" s="291"/>
      <c r="AD45" s="291"/>
      <c r="AE45" s="291"/>
      <c r="AF45" s="291"/>
      <c r="AG45" s="291"/>
      <c r="AH45" s="291"/>
      <c r="AI45" s="294"/>
      <c r="AJ45" s="294"/>
      <c r="AK45" s="294"/>
      <c r="AL45" s="294"/>
      <c r="AM45" s="294"/>
      <c r="AN45" s="294"/>
      <c r="AO45" s="294"/>
      <c r="AP45" s="294"/>
      <c r="AQ45" s="294"/>
      <c r="AR45" s="294"/>
      <c r="AS45" s="294"/>
      <c r="AT45" s="294"/>
      <c r="AU45" s="294"/>
      <c r="AV45" s="294"/>
      <c r="AW45" s="294"/>
      <c r="AX45" s="294"/>
      <c r="AY45" s="294"/>
      <c r="AZ45" s="294"/>
      <c r="BA45" s="294"/>
      <c r="BB45" s="294"/>
      <c r="BC45" s="294"/>
      <c r="BD45" s="294"/>
      <c r="BE45" s="294"/>
      <c r="BF45" s="294"/>
      <c r="BG45" s="294"/>
      <c r="BH45" s="294"/>
      <c r="BI45" s="294"/>
      <c r="BJ45" s="294"/>
      <c r="BK45" s="97"/>
      <c r="BL45" s="97"/>
      <c r="BM45" s="97"/>
      <c r="BN45" s="97"/>
      <c r="BO45" s="97"/>
      <c r="BP45" s="97"/>
      <c r="BQ45" s="97"/>
      <c r="BR45" s="97"/>
      <c r="BS45" s="68"/>
    </row>
    <row r="46" spans="2:71" s="65" customFormat="1" ht="15.75" customHeight="1" x14ac:dyDescent="0.15">
      <c r="B46" s="86"/>
      <c r="C46" s="86"/>
      <c r="D46" s="103"/>
      <c r="E46" s="124"/>
      <c r="F46" s="88"/>
      <c r="G46" s="51"/>
      <c r="H46" s="89"/>
      <c r="I46" s="90"/>
      <c r="J46" s="90"/>
      <c r="K46" s="51"/>
      <c r="L46" s="91"/>
      <c r="M46" s="104"/>
      <c r="N46" s="104"/>
      <c r="O46" s="104"/>
      <c r="P46" s="104"/>
      <c r="Q46" s="104"/>
      <c r="R46" s="104"/>
      <c r="S46" s="104"/>
      <c r="T46" s="104"/>
      <c r="U46" s="104"/>
      <c r="V46" s="104"/>
      <c r="W46" s="104"/>
      <c r="X46" s="104"/>
      <c r="Y46" s="104"/>
      <c r="Z46" s="104"/>
      <c r="AA46" s="97"/>
      <c r="AB46" s="51"/>
      <c r="AC46" s="102"/>
      <c r="AD46" s="102"/>
      <c r="AE46" s="102"/>
      <c r="AF46" s="102"/>
      <c r="AG46" s="102"/>
      <c r="AH46" s="102"/>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68"/>
    </row>
    <row r="47" spans="2:71" ht="30.75" customHeight="1" thickBot="1" x14ac:dyDescent="0.2">
      <c r="B47" s="20"/>
      <c r="C47" s="64"/>
      <c r="D47" s="20"/>
      <c r="E47" s="20"/>
      <c r="F47" s="20"/>
      <c r="G47" s="20"/>
      <c r="H47" s="20"/>
      <c r="I47" s="20"/>
      <c r="J47" s="20"/>
      <c r="K47" s="20"/>
      <c r="L47" s="20"/>
      <c r="M47" s="20"/>
      <c r="N47" s="20"/>
      <c r="O47" s="20"/>
      <c r="P47" s="20"/>
      <c r="Q47" s="20"/>
      <c r="R47" s="20"/>
      <c r="S47" s="20"/>
      <c r="T47" s="20"/>
      <c r="U47" s="20"/>
      <c r="V47" s="408"/>
      <c r="W47" s="408"/>
      <c r="X47" s="408"/>
      <c r="Y47" s="408"/>
      <c r="Z47" s="408"/>
      <c r="AA47" s="408"/>
      <c r="AB47" s="408"/>
      <c r="AC47" s="408"/>
      <c r="AD47" s="408"/>
      <c r="AE47" s="408"/>
      <c r="AF47" s="408"/>
      <c r="AG47" s="408"/>
      <c r="AH47" s="408"/>
      <c r="AI47" s="408"/>
      <c r="AJ47" s="408"/>
      <c r="AK47" s="408"/>
      <c r="AL47" s="408"/>
      <c r="AM47" s="408"/>
      <c r="AN47" s="408"/>
      <c r="AO47" s="408"/>
      <c r="AP47" s="70"/>
      <c r="AQ47" s="70"/>
      <c r="AR47" s="70"/>
      <c r="BF47" s="66"/>
      <c r="BG47" s="66"/>
      <c r="BH47" s="66"/>
      <c r="BI47" s="66"/>
      <c r="BJ47" s="66"/>
      <c r="BK47" s="66"/>
      <c r="BL47" s="66"/>
      <c r="BM47" s="66"/>
      <c r="BN47" s="66"/>
      <c r="BO47" s="66"/>
      <c r="BP47" s="66"/>
      <c r="BQ47" s="66"/>
      <c r="BR47" s="67" t="s">
        <v>4</v>
      </c>
      <c r="BS47" s="297" t="s">
        <v>86</v>
      </c>
    </row>
    <row r="48" spans="2:71" ht="19.5" customHeight="1" thickBot="1" x14ac:dyDescent="0.2">
      <c r="B48" s="409" t="s">
        <v>6</v>
      </c>
      <c r="C48" s="410"/>
      <c r="D48" s="418">
        <f>D3</f>
        <v>0</v>
      </c>
      <c r="E48" s="417"/>
      <c r="F48" s="417"/>
      <c r="G48" s="417"/>
      <c r="H48" s="417"/>
      <c r="I48" s="417"/>
      <c r="J48" s="417"/>
      <c r="K48" s="417"/>
      <c r="L48" s="417"/>
      <c r="M48" s="417"/>
      <c r="N48" s="417"/>
      <c r="O48" s="417"/>
      <c r="P48" s="417"/>
      <c r="Q48" s="417"/>
      <c r="R48" s="417"/>
      <c r="S48" s="417"/>
      <c r="T48" s="417"/>
      <c r="U48" s="417"/>
      <c r="V48" s="420" t="s">
        <v>54</v>
      </c>
      <c r="W48" s="420"/>
      <c r="X48" s="421"/>
      <c r="Y48" s="418" t="s">
        <v>7</v>
      </c>
      <c r="Z48" s="417"/>
      <c r="AA48" s="417"/>
      <c r="AB48" s="419"/>
      <c r="AC48" s="417" t="s">
        <v>8</v>
      </c>
      <c r="AD48" s="417"/>
      <c r="AE48" s="414">
        <f>AE3</f>
        <v>45422</v>
      </c>
      <c r="AF48" s="415"/>
      <c r="AG48" s="415"/>
      <c r="AH48" s="415"/>
      <c r="AI48" s="415"/>
      <c r="AJ48" s="415"/>
      <c r="AK48" s="416"/>
      <c r="AL48" s="413" t="s">
        <v>9</v>
      </c>
      <c r="AM48" s="413"/>
      <c r="AN48" s="411" t="s">
        <v>53</v>
      </c>
      <c r="AO48" s="412"/>
      <c r="AP48" s="406">
        <f>AP3</f>
        <v>45672</v>
      </c>
      <c r="AQ48" s="406"/>
      <c r="AR48" s="406"/>
      <c r="AS48" s="406"/>
      <c r="AT48" s="406"/>
      <c r="AU48" s="406"/>
      <c r="AV48" s="406"/>
      <c r="AW48" s="405" t="s">
        <v>61</v>
      </c>
      <c r="AX48" s="406"/>
      <c r="AY48" s="406"/>
      <c r="AZ48" s="407"/>
      <c r="BA48" s="397">
        <f>BA3</f>
        <v>45446</v>
      </c>
      <c r="BB48" s="397"/>
      <c r="BC48" s="397"/>
      <c r="BD48" s="397"/>
      <c r="BE48" s="397"/>
      <c r="BF48" s="397"/>
      <c r="BG48" s="397"/>
      <c r="BH48" s="398"/>
      <c r="BI48" s="200"/>
      <c r="BJ48" s="200"/>
      <c r="BK48" s="200"/>
      <c r="BL48" s="200"/>
      <c r="BM48" s="200"/>
    </row>
    <row r="49" spans="2:70" ht="20.25" customHeight="1" x14ac:dyDescent="0.15">
      <c r="B49" s="364"/>
      <c r="C49" s="365"/>
      <c r="D49" s="315">
        <f>MONTH(EDATE(AE3,6))</f>
        <v>11</v>
      </c>
      <c r="E49" s="316"/>
      <c r="F49" s="272" t="s">
        <v>84</v>
      </c>
      <c r="G49" s="272"/>
      <c r="H49" s="272"/>
      <c r="I49" s="272"/>
      <c r="J49" s="272"/>
      <c r="K49" s="272"/>
      <c r="L49" s="272"/>
      <c r="M49" s="272"/>
      <c r="N49" s="272"/>
      <c r="O49" s="272"/>
      <c r="P49" s="272"/>
      <c r="Q49" s="272"/>
      <c r="R49" s="272"/>
      <c r="S49" s="283"/>
      <c r="T49" s="69"/>
      <c r="U49" s="69"/>
      <c r="V49" s="69"/>
      <c r="W49" s="69"/>
      <c r="X49" s="69"/>
      <c r="Y49" s="69"/>
      <c r="Z49" s="69"/>
      <c r="AA49" s="69"/>
      <c r="AB49" s="69"/>
      <c r="AC49" s="69"/>
      <c r="AD49" s="69"/>
      <c r="AE49" s="69"/>
      <c r="AF49" s="272"/>
      <c r="AG49" s="154"/>
      <c r="AH49" s="133"/>
      <c r="AI49" s="454">
        <f>MONTH(EDATE(AE3,7))</f>
        <v>12</v>
      </c>
      <c r="AJ49" s="455"/>
      <c r="AK49" s="212" t="s">
        <v>84</v>
      </c>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381"/>
      <c r="BO49" s="382"/>
      <c r="BP49" s="382"/>
      <c r="BQ49" s="382"/>
      <c r="BR49" s="383"/>
    </row>
    <row r="50" spans="2:70" ht="15" customHeight="1" x14ac:dyDescent="0.15">
      <c r="B50" s="366"/>
      <c r="C50" s="367"/>
      <c r="D50" s="148">
        <f>DATE(YEAR(AE3),MONTH(AE3)+6,1)</f>
        <v>45597</v>
      </c>
      <c r="E50" s="115">
        <f>DATE(YEAR(D50),MONTH(D50),DAY(D50)+1)</f>
        <v>45598</v>
      </c>
      <c r="F50" s="115">
        <f t="shared" ref="F50" si="12">DATE(YEAR(E50),MONTH(E50),DAY(E50)+1)</f>
        <v>45599</v>
      </c>
      <c r="G50" s="115">
        <f t="shared" ref="G50" si="13">DATE(YEAR(F50),MONTH(F50),DAY(F50)+1)</f>
        <v>45600</v>
      </c>
      <c r="H50" s="115">
        <f t="shared" ref="H50" si="14">DATE(YEAR(G50),MONTH(G50),DAY(G50)+1)</f>
        <v>45601</v>
      </c>
      <c r="I50" s="115">
        <f t="shared" ref="I50" si="15">DATE(YEAR(H50),MONTH(H50),DAY(H50)+1)</f>
        <v>45602</v>
      </c>
      <c r="J50" s="115">
        <f t="shared" ref="J50" si="16">DATE(YEAR(I50),MONTH(I50),DAY(I50)+1)</f>
        <v>45603</v>
      </c>
      <c r="K50" s="115">
        <f t="shared" ref="K50" si="17">DATE(YEAR(J50),MONTH(J50),DAY(J50)+1)</f>
        <v>45604</v>
      </c>
      <c r="L50" s="115">
        <f t="shared" ref="L50" si="18">DATE(YEAR(K50),MONTH(K50),DAY(K50)+1)</f>
        <v>45605</v>
      </c>
      <c r="M50" s="115">
        <f t="shared" ref="M50" si="19">DATE(YEAR(L50),MONTH(L50),DAY(L50)+1)</f>
        <v>45606</v>
      </c>
      <c r="N50" s="115">
        <f t="shared" ref="N50" si="20">DATE(YEAR(M50),MONTH(M50),DAY(M50)+1)</f>
        <v>45607</v>
      </c>
      <c r="O50" s="115">
        <f t="shared" ref="O50" si="21">DATE(YEAR(N50),MONTH(N50),DAY(N50)+1)</f>
        <v>45608</v>
      </c>
      <c r="P50" s="115">
        <f t="shared" ref="P50" si="22">DATE(YEAR(O50),MONTH(O50),DAY(O50)+1)</f>
        <v>45609</v>
      </c>
      <c r="Q50" s="115">
        <f t="shared" ref="Q50" si="23">DATE(YEAR(P50),MONTH(P50),DAY(P50)+1)</f>
        <v>45610</v>
      </c>
      <c r="R50" s="115">
        <f t="shared" ref="R50" si="24">DATE(YEAR(Q50),MONTH(Q50),DAY(Q50)+1)</f>
        <v>45611</v>
      </c>
      <c r="S50" s="115">
        <f t="shared" ref="S50" si="25">DATE(YEAR(R50),MONTH(R50),DAY(R50)+1)</f>
        <v>45612</v>
      </c>
      <c r="T50" s="115">
        <f t="shared" ref="T50" si="26">DATE(YEAR(S50),MONTH(S50),DAY(S50)+1)</f>
        <v>45613</v>
      </c>
      <c r="U50" s="115">
        <f t="shared" ref="U50" si="27">DATE(YEAR(T50),MONTH(T50),DAY(T50)+1)</f>
        <v>45614</v>
      </c>
      <c r="V50" s="115">
        <f t="shared" ref="V50" si="28">DATE(YEAR(U50),MONTH(U50),DAY(U50)+1)</f>
        <v>45615</v>
      </c>
      <c r="W50" s="115">
        <f t="shared" ref="W50" si="29">DATE(YEAR(V50),MONTH(V50),DAY(V50)+1)</f>
        <v>45616</v>
      </c>
      <c r="X50" s="115">
        <f t="shared" ref="X50" si="30">DATE(YEAR(W50),MONTH(W50),DAY(W50)+1)</f>
        <v>45617</v>
      </c>
      <c r="Y50" s="115">
        <f t="shared" ref="Y50" si="31">DATE(YEAR(X50),MONTH(X50),DAY(X50)+1)</f>
        <v>45618</v>
      </c>
      <c r="Z50" s="115">
        <f t="shared" ref="Z50" si="32">DATE(YEAR(Y50),MONTH(Y50),DAY(Y50)+1)</f>
        <v>45619</v>
      </c>
      <c r="AA50" s="115">
        <f t="shared" ref="AA50" si="33">DATE(YEAR(Z50),MONTH(Z50),DAY(Z50)+1)</f>
        <v>45620</v>
      </c>
      <c r="AB50" s="115">
        <f t="shared" ref="AB50" si="34">DATE(YEAR(AA50),MONTH(AA50),DAY(AA50)+1)</f>
        <v>45621</v>
      </c>
      <c r="AC50" s="115">
        <f t="shared" ref="AC50" si="35">DATE(YEAR(AB50),MONTH(AB50),DAY(AB50)+1)</f>
        <v>45622</v>
      </c>
      <c r="AD50" s="115">
        <f t="shared" ref="AD50" si="36">DATE(YEAR(AC50),MONTH(AC50),DAY(AC50)+1)</f>
        <v>45623</v>
      </c>
      <c r="AE50" s="115">
        <f t="shared" ref="AE50" si="37">DATE(YEAR(AD50),MONTH(AD50),DAY(AD50)+1)</f>
        <v>45624</v>
      </c>
      <c r="AF50" s="228">
        <f t="shared" ref="AF50:AG50" si="38">IF(AE50="","",IF(DAY(AE50+1)=1,"",AE50+1))</f>
        <v>45625</v>
      </c>
      <c r="AG50" s="115">
        <f t="shared" si="38"/>
        <v>45626</v>
      </c>
      <c r="AH50" s="298" t="str">
        <f>IF(AG50="","",IF(DAY(AG50+1)=1,"",AG50+1))</f>
        <v/>
      </c>
      <c r="AI50" s="201">
        <f>DATE(YEAR(AE3),MONTH(AE3)+7,1)</f>
        <v>45627</v>
      </c>
      <c r="AJ50" s="115">
        <f t="shared" ref="AJ50" si="39">DATE(YEAR(AI50),MONTH(AI50),DAY(AI50)+1)</f>
        <v>45628</v>
      </c>
      <c r="AK50" s="115">
        <f t="shared" ref="AK50" si="40">DATE(YEAR(AJ50),MONTH(AJ50),DAY(AJ50)+1)</f>
        <v>45629</v>
      </c>
      <c r="AL50" s="115">
        <f t="shared" ref="AL50" si="41">DATE(YEAR(AK50),MONTH(AK50),DAY(AK50)+1)</f>
        <v>45630</v>
      </c>
      <c r="AM50" s="115">
        <f t="shared" ref="AM50" si="42">DATE(YEAR(AL50),MONTH(AL50),DAY(AL50)+1)</f>
        <v>45631</v>
      </c>
      <c r="AN50" s="115">
        <f t="shared" ref="AN50" si="43">DATE(YEAR(AM50),MONTH(AM50),DAY(AM50)+1)</f>
        <v>45632</v>
      </c>
      <c r="AO50" s="115">
        <f t="shared" ref="AO50" si="44">DATE(YEAR(AN50),MONTH(AN50),DAY(AN50)+1)</f>
        <v>45633</v>
      </c>
      <c r="AP50" s="115">
        <f t="shared" ref="AP50" si="45">DATE(YEAR(AO50),MONTH(AO50),DAY(AO50)+1)</f>
        <v>45634</v>
      </c>
      <c r="AQ50" s="115">
        <f t="shared" ref="AQ50" si="46">DATE(YEAR(AP50),MONTH(AP50),DAY(AP50)+1)</f>
        <v>45635</v>
      </c>
      <c r="AR50" s="115">
        <f t="shared" ref="AR50" si="47">DATE(YEAR(AQ50),MONTH(AQ50),DAY(AQ50)+1)</f>
        <v>45636</v>
      </c>
      <c r="AS50" s="115">
        <f t="shared" ref="AS50" si="48">DATE(YEAR(AR50),MONTH(AR50),DAY(AR50)+1)</f>
        <v>45637</v>
      </c>
      <c r="AT50" s="115">
        <f t="shared" ref="AT50" si="49">DATE(YEAR(AS50),MONTH(AS50),DAY(AS50)+1)</f>
        <v>45638</v>
      </c>
      <c r="AU50" s="115">
        <f t="shared" ref="AU50" si="50">DATE(YEAR(AT50),MONTH(AT50),DAY(AT50)+1)</f>
        <v>45639</v>
      </c>
      <c r="AV50" s="115">
        <f t="shared" ref="AV50" si="51">DATE(YEAR(AU50),MONTH(AU50),DAY(AU50)+1)</f>
        <v>45640</v>
      </c>
      <c r="AW50" s="115">
        <f t="shared" ref="AW50" si="52">DATE(YEAR(AV50),MONTH(AV50),DAY(AV50)+1)</f>
        <v>45641</v>
      </c>
      <c r="AX50" s="115">
        <f t="shared" ref="AX50" si="53">DATE(YEAR(AW50),MONTH(AW50),DAY(AW50)+1)</f>
        <v>45642</v>
      </c>
      <c r="AY50" s="115">
        <f t="shared" ref="AY50" si="54">DATE(YEAR(AX50),MONTH(AX50),DAY(AX50)+1)</f>
        <v>45643</v>
      </c>
      <c r="AZ50" s="115">
        <f t="shared" ref="AZ50" si="55">DATE(YEAR(AY50),MONTH(AY50),DAY(AY50)+1)</f>
        <v>45644</v>
      </c>
      <c r="BA50" s="115">
        <f t="shared" ref="BA50" si="56">DATE(YEAR(AZ50),MONTH(AZ50),DAY(AZ50)+1)</f>
        <v>45645</v>
      </c>
      <c r="BB50" s="115">
        <f t="shared" ref="BB50" si="57">DATE(YEAR(BA50),MONTH(BA50),DAY(BA50)+1)</f>
        <v>45646</v>
      </c>
      <c r="BC50" s="115">
        <f t="shared" ref="BC50" si="58">DATE(YEAR(BB50),MONTH(BB50),DAY(BB50)+1)</f>
        <v>45647</v>
      </c>
      <c r="BD50" s="115">
        <f t="shared" ref="BD50" si="59">DATE(YEAR(BC50),MONTH(BC50),DAY(BC50)+1)</f>
        <v>45648</v>
      </c>
      <c r="BE50" s="115">
        <f t="shared" ref="BE50" si="60">DATE(YEAR(BD50),MONTH(BD50),DAY(BD50)+1)</f>
        <v>45649</v>
      </c>
      <c r="BF50" s="115">
        <f t="shared" ref="BF50" si="61">DATE(YEAR(BE50),MONTH(BE50),DAY(BE50)+1)</f>
        <v>45650</v>
      </c>
      <c r="BG50" s="115">
        <f t="shared" ref="BG50" si="62">DATE(YEAR(BF50),MONTH(BF50),DAY(BF50)+1)</f>
        <v>45651</v>
      </c>
      <c r="BH50" s="115">
        <f t="shared" ref="BH50" si="63">DATE(YEAR(BG50),MONTH(BG50),DAY(BG50)+1)</f>
        <v>45652</v>
      </c>
      <c r="BI50" s="115">
        <f t="shared" ref="BI50" si="64">DATE(YEAR(BH50),MONTH(BH50),DAY(BH50)+1)</f>
        <v>45653</v>
      </c>
      <c r="BJ50" s="115">
        <f t="shared" ref="BJ50" si="65">DATE(YEAR(BI50),MONTH(BI50),DAY(BI50)+1)</f>
        <v>45654</v>
      </c>
      <c r="BK50" s="228">
        <f t="shared" ref="BK50:BL50" si="66">IF(BJ50="","",IF(DAY(BJ50+1)=1,"",BJ50+1))</f>
        <v>45655</v>
      </c>
      <c r="BL50" s="228">
        <f t="shared" si="66"/>
        <v>45656</v>
      </c>
      <c r="BM50" s="228">
        <f>IF(BL50="","",IF(DAY(BL50+1)=1,"",BL50+1))</f>
        <v>45657</v>
      </c>
      <c r="BN50" s="384"/>
      <c r="BO50" s="385"/>
      <c r="BP50" s="385"/>
      <c r="BQ50" s="385"/>
      <c r="BR50" s="386"/>
    </row>
    <row r="51" spans="2:70" ht="15" customHeight="1" thickBot="1" x14ac:dyDescent="0.2">
      <c r="B51" s="345"/>
      <c r="C51" s="346"/>
      <c r="D51" s="169" t="str">
        <f>TEXT(D50,"aaa")</f>
        <v>金</v>
      </c>
      <c r="E51" s="170" t="str">
        <f t="shared" ref="E51:AH51" si="67">TEXT(E50,"aaa")</f>
        <v>土</v>
      </c>
      <c r="F51" s="170" t="str">
        <f t="shared" si="67"/>
        <v>日</v>
      </c>
      <c r="G51" s="170" t="str">
        <f t="shared" si="67"/>
        <v>月</v>
      </c>
      <c r="H51" s="170" t="str">
        <f t="shared" si="67"/>
        <v>火</v>
      </c>
      <c r="I51" s="170" t="str">
        <f t="shared" si="67"/>
        <v>水</v>
      </c>
      <c r="J51" s="170" t="str">
        <f t="shared" si="67"/>
        <v>木</v>
      </c>
      <c r="K51" s="170" t="str">
        <f t="shared" si="67"/>
        <v>金</v>
      </c>
      <c r="L51" s="170" t="str">
        <f t="shared" si="67"/>
        <v>土</v>
      </c>
      <c r="M51" s="170" t="str">
        <f t="shared" si="67"/>
        <v>日</v>
      </c>
      <c r="N51" s="170" t="str">
        <f t="shared" si="67"/>
        <v>月</v>
      </c>
      <c r="O51" s="170" t="str">
        <f t="shared" si="67"/>
        <v>火</v>
      </c>
      <c r="P51" s="170" t="str">
        <f t="shared" si="67"/>
        <v>水</v>
      </c>
      <c r="Q51" s="170" t="str">
        <f t="shared" si="67"/>
        <v>木</v>
      </c>
      <c r="R51" s="170" t="str">
        <f t="shared" si="67"/>
        <v>金</v>
      </c>
      <c r="S51" s="170" t="str">
        <f t="shared" si="67"/>
        <v>土</v>
      </c>
      <c r="T51" s="170" t="str">
        <f t="shared" si="67"/>
        <v>日</v>
      </c>
      <c r="U51" s="170" t="str">
        <f t="shared" si="67"/>
        <v>月</v>
      </c>
      <c r="V51" s="170" t="str">
        <f t="shared" si="67"/>
        <v>火</v>
      </c>
      <c r="W51" s="170" t="str">
        <f t="shared" si="67"/>
        <v>水</v>
      </c>
      <c r="X51" s="170" t="str">
        <f t="shared" si="67"/>
        <v>木</v>
      </c>
      <c r="Y51" s="170" t="str">
        <f t="shared" si="67"/>
        <v>金</v>
      </c>
      <c r="Z51" s="170" t="str">
        <f t="shared" si="67"/>
        <v>土</v>
      </c>
      <c r="AA51" s="170" t="str">
        <f t="shared" si="67"/>
        <v>日</v>
      </c>
      <c r="AB51" s="170" t="str">
        <f t="shared" si="67"/>
        <v>月</v>
      </c>
      <c r="AC51" s="170" t="str">
        <f t="shared" si="67"/>
        <v>火</v>
      </c>
      <c r="AD51" s="170" t="str">
        <f t="shared" si="67"/>
        <v>水</v>
      </c>
      <c r="AE51" s="170" t="str">
        <f t="shared" si="67"/>
        <v>木</v>
      </c>
      <c r="AF51" s="202" t="str">
        <f t="shared" si="67"/>
        <v>金</v>
      </c>
      <c r="AG51" s="170" t="str">
        <f t="shared" si="67"/>
        <v>土</v>
      </c>
      <c r="AH51" s="171" t="str">
        <f t="shared" si="67"/>
        <v/>
      </c>
      <c r="AI51" s="202" t="str">
        <f>TEXT(AI50,"aaa")</f>
        <v>日</v>
      </c>
      <c r="AJ51" s="170" t="str">
        <f t="shared" ref="AJ51:BF51" si="68">TEXT(AJ50,"aaa")</f>
        <v>月</v>
      </c>
      <c r="AK51" s="170" t="str">
        <f t="shared" si="68"/>
        <v>火</v>
      </c>
      <c r="AL51" s="170" t="str">
        <f t="shared" si="68"/>
        <v>水</v>
      </c>
      <c r="AM51" s="170" t="str">
        <f t="shared" si="68"/>
        <v>木</v>
      </c>
      <c r="AN51" s="170" t="str">
        <f t="shared" si="68"/>
        <v>金</v>
      </c>
      <c r="AO51" s="170" t="str">
        <f t="shared" si="68"/>
        <v>土</v>
      </c>
      <c r="AP51" s="170" t="str">
        <f t="shared" si="68"/>
        <v>日</v>
      </c>
      <c r="AQ51" s="170" t="str">
        <f t="shared" si="68"/>
        <v>月</v>
      </c>
      <c r="AR51" s="170" t="str">
        <f t="shared" si="68"/>
        <v>火</v>
      </c>
      <c r="AS51" s="170" t="str">
        <f t="shared" si="68"/>
        <v>水</v>
      </c>
      <c r="AT51" s="170" t="str">
        <f t="shared" si="68"/>
        <v>木</v>
      </c>
      <c r="AU51" s="170" t="str">
        <f t="shared" si="68"/>
        <v>金</v>
      </c>
      <c r="AV51" s="170" t="str">
        <f t="shared" si="68"/>
        <v>土</v>
      </c>
      <c r="AW51" s="170" t="str">
        <f t="shared" si="68"/>
        <v>日</v>
      </c>
      <c r="AX51" s="170" t="str">
        <f t="shared" si="68"/>
        <v>月</v>
      </c>
      <c r="AY51" s="170" t="str">
        <f t="shared" si="68"/>
        <v>火</v>
      </c>
      <c r="AZ51" s="170" t="str">
        <f t="shared" si="68"/>
        <v>水</v>
      </c>
      <c r="BA51" s="170" t="str">
        <f t="shared" si="68"/>
        <v>木</v>
      </c>
      <c r="BB51" s="170" t="str">
        <f t="shared" si="68"/>
        <v>金</v>
      </c>
      <c r="BC51" s="170" t="str">
        <f t="shared" si="68"/>
        <v>土</v>
      </c>
      <c r="BD51" s="170" t="str">
        <f t="shared" si="68"/>
        <v>日</v>
      </c>
      <c r="BE51" s="170" t="str">
        <f t="shared" si="68"/>
        <v>月</v>
      </c>
      <c r="BF51" s="170" t="str">
        <f t="shared" si="68"/>
        <v>火</v>
      </c>
      <c r="BG51" s="202" t="str">
        <f>TEXT(BG50,"aaa")</f>
        <v>水</v>
      </c>
      <c r="BH51" s="170" t="str">
        <f t="shared" ref="BH51:BM51" si="69">TEXT(BH50,"aaa")</f>
        <v>木</v>
      </c>
      <c r="BI51" s="170" t="str">
        <f t="shared" si="69"/>
        <v>金</v>
      </c>
      <c r="BJ51" s="170" t="str">
        <f t="shared" si="69"/>
        <v>土</v>
      </c>
      <c r="BK51" s="170" t="str">
        <f t="shared" si="69"/>
        <v>日</v>
      </c>
      <c r="BL51" s="170" t="str">
        <f t="shared" si="69"/>
        <v>月</v>
      </c>
      <c r="BM51" s="229" t="str">
        <f t="shared" si="69"/>
        <v>火</v>
      </c>
      <c r="BN51" s="387"/>
      <c r="BO51" s="388"/>
      <c r="BP51" s="388"/>
      <c r="BQ51" s="388"/>
      <c r="BR51" s="389"/>
    </row>
    <row r="52" spans="2:70" ht="31.5" customHeight="1" thickBot="1" x14ac:dyDescent="0.2">
      <c r="B52" s="347" t="s">
        <v>5</v>
      </c>
      <c r="C52" s="348"/>
      <c r="D52" s="177"/>
      <c r="E52" s="63"/>
      <c r="F52" s="63"/>
      <c r="G52" s="63"/>
      <c r="H52" s="63"/>
      <c r="I52" s="63"/>
      <c r="J52" s="63"/>
      <c r="K52" s="63"/>
      <c r="L52" s="63"/>
      <c r="M52" s="63"/>
      <c r="N52" s="63"/>
      <c r="O52" s="63"/>
      <c r="P52" s="63"/>
      <c r="Q52" s="63"/>
      <c r="R52" s="257"/>
      <c r="S52" s="63"/>
      <c r="T52" s="63"/>
      <c r="U52" s="63"/>
      <c r="V52" s="63"/>
      <c r="W52" s="63"/>
      <c r="X52" s="63"/>
      <c r="Y52" s="63"/>
      <c r="Z52" s="63"/>
      <c r="AA52" s="63"/>
      <c r="AB52" s="63"/>
      <c r="AC52" s="63"/>
      <c r="AD52" s="63"/>
      <c r="AE52" s="63"/>
      <c r="AF52" s="203"/>
      <c r="AG52" s="63"/>
      <c r="AH52" s="135"/>
      <c r="AI52" s="20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183"/>
      <c r="BN52" s="402"/>
      <c r="BO52" s="403"/>
      <c r="BP52" s="403"/>
      <c r="BQ52" s="403"/>
      <c r="BR52" s="404"/>
    </row>
    <row r="53" spans="2:70" ht="15" customHeight="1" x14ac:dyDescent="0.15">
      <c r="B53" s="305"/>
      <c r="C53" s="306"/>
      <c r="D53" s="149"/>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204"/>
      <c r="AG53" s="57"/>
      <c r="AH53" s="136"/>
      <c r="AI53" s="204"/>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184"/>
      <c r="BH53" s="184"/>
      <c r="BI53" s="214"/>
      <c r="BJ53" s="214"/>
      <c r="BK53" s="214"/>
      <c r="BL53" s="214"/>
      <c r="BM53" s="230"/>
      <c r="BN53" s="231"/>
      <c r="BO53" s="127"/>
      <c r="BP53" s="127"/>
      <c r="BQ53" s="127"/>
      <c r="BR53" s="128"/>
    </row>
    <row r="54" spans="2:70" ht="15" customHeight="1" x14ac:dyDescent="0.15">
      <c r="B54" s="309"/>
      <c r="C54" s="310"/>
      <c r="D54" s="150"/>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205"/>
      <c r="AG54" s="53"/>
      <c r="AH54" s="137"/>
      <c r="AI54" s="205"/>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185"/>
      <c r="BH54" s="185"/>
      <c r="BI54" s="53"/>
      <c r="BJ54" s="53"/>
      <c r="BK54" s="53"/>
      <c r="BL54" s="53"/>
      <c r="BM54" s="185"/>
      <c r="BN54" s="232"/>
      <c r="BO54" s="130"/>
      <c r="BP54" s="130"/>
      <c r="BQ54" s="130"/>
      <c r="BR54" s="131"/>
    </row>
    <row r="55" spans="2:70" ht="15" customHeight="1" thickBot="1" x14ac:dyDescent="0.2">
      <c r="B55" s="309"/>
      <c r="C55" s="310"/>
      <c r="D55" s="151"/>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206"/>
      <c r="AG55" s="145"/>
      <c r="AH55" s="146"/>
      <c r="AI55" s="206"/>
      <c r="AJ55" s="145"/>
      <c r="AK55" s="145"/>
      <c r="AL55" s="145"/>
      <c r="AM55" s="145"/>
      <c r="AN55" s="145"/>
      <c r="AO55" s="145"/>
      <c r="AP55" s="145"/>
      <c r="AQ55" s="145"/>
      <c r="AR55" s="145"/>
      <c r="AS55" s="145"/>
      <c r="AT55" s="145"/>
      <c r="AU55" s="145"/>
      <c r="AV55" s="145"/>
      <c r="AW55" s="145"/>
      <c r="AX55" s="145"/>
      <c r="AY55" s="145"/>
      <c r="AZ55" s="145"/>
      <c r="BA55" s="145"/>
      <c r="BB55" s="145"/>
      <c r="BC55" s="145"/>
      <c r="BD55" s="145"/>
      <c r="BE55" s="145"/>
      <c r="BF55" s="145"/>
      <c r="BG55" s="186"/>
      <c r="BH55" s="186"/>
      <c r="BI55" s="145"/>
      <c r="BJ55" s="145"/>
      <c r="BK55" s="145"/>
      <c r="BL55" s="145"/>
      <c r="BM55" s="186"/>
      <c r="BN55" s="232"/>
      <c r="BO55" s="130"/>
      <c r="BP55" s="130"/>
      <c r="BQ55" s="130"/>
      <c r="BR55" s="131"/>
    </row>
    <row r="56" spans="2:70" ht="15" customHeight="1" x14ac:dyDescent="0.15">
      <c r="B56" s="315" t="s">
        <v>70</v>
      </c>
      <c r="C56" s="316"/>
      <c r="D56" s="152"/>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207"/>
      <c r="AG56" s="56"/>
      <c r="AH56" s="210"/>
      <c r="AI56" s="207"/>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187"/>
      <c r="BN56" s="378">
        <f>COUNTIF(D56:BM56,"●")</f>
        <v>0</v>
      </c>
      <c r="BO56" s="379"/>
      <c r="BP56" s="379"/>
      <c r="BQ56" s="379"/>
      <c r="BR56" s="380"/>
    </row>
    <row r="57" spans="2:70" s="54" customFormat="1" ht="15" customHeight="1" thickBot="1" x14ac:dyDescent="0.2">
      <c r="B57" s="345" t="s">
        <v>71</v>
      </c>
      <c r="C57" s="346"/>
      <c r="D57" s="153"/>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208"/>
      <c r="AG57" s="119"/>
      <c r="AH57" s="138"/>
      <c r="AI57" s="208"/>
      <c r="AJ57" s="119"/>
      <c r="AK57" s="119"/>
      <c r="AL57" s="119"/>
      <c r="AM57" s="119"/>
      <c r="AN57" s="119"/>
      <c r="AO57" s="119"/>
      <c r="AP57" s="119"/>
      <c r="AQ57" s="119"/>
      <c r="AR57" s="119"/>
      <c r="AS57" s="119"/>
      <c r="AT57" s="119"/>
      <c r="AU57" s="119"/>
      <c r="AV57" s="119"/>
      <c r="AW57" s="119"/>
      <c r="AX57" s="119"/>
      <c r="AY57" s="119"/>
      <c r="AZ57" s="119"/>
      <c r="BA57" s="119"/>
      <c r="BB57" s="119"/>
      <c r="BC57" s="119"/>
      <c r="BD57" s="119"/>
      <c r="BE57" s="119"/>
      <c r="BF57" s="119"/>
      <c r="BG57" s="188"/>
      <c r="BH57" s="188"/>
      <c r="BI57" s="213"/>
      <c r="BJ57" s="213"/>
      <c r="BK57" s="213"/>
      <c r="BL57" s="119"/>
      <c r="BM57" s="188"/>
      <c r="BN57" s="399">
        <f>COUNTIF(D57:BM57,"×")</f>
        <v>0</v>
      </c>
      <c r="BO57" s="400"/>
      <c r="BP57" s="400"/>
      <c r="BQ57" s="400"/>
      <c r="BR57" s="401"/>
    </row>
    <row r="58" spans="2:70" ht="19.5" customHeight="1" thickBot="1" x14ac:dyDescent="0.2">
      <c r="B58" s="301"/>
      <c r="C58" s="302"/>
      <c r="D58" s="319" t="s">
        <v>46</v>
      </c>
      <c r="E58" s="320"/>
      <c r="F58" s="320"/>
      <c r="G58" s="321"/>
      <c r="H58" s="368">
        <f>IF(MONTH(AP3)=D49,AP3-D50+1,DAY(EOMONTH(D50,0)))</f>
        <v>30</v>
      </c>
      <c r="I58" s="369"/>
      <c r="J58" s="393" t="s">
        <v>77</v>
      </c>
      <c r="K58" s="394"/>
      <c r="L58" s="394"/>
      <c r="M58" s="394"/>
      <c r="N58" s="395">
        <f>COUNTIF(D57:AH57,"×")</f>
        <v>0</v>
      </c>
      <c r="O58" s="396"/>
      <c r="P58" s="322" t="s">
        <v>56</v>
      </c>
      <c r="Q58" s="323"/>
      <c r="R58" s="323"/>
      <c r="S58" s="323"/>
      <c r="T58" s="358">
        <f>H58-N58</f>
        <v>30</v>
      </c>
      <c r="U58" s="359"/>
      <c r="V58" s="360" t="s">
        <v>76</v>
      </c>
      <c r="W58" s="361"/>
      <c r="X58" s="361"/>
      <c r="Y58" s="361"/>
      <c r="Z58" s="362"/>
      <c r="AA58" s="363"/>
      <c r="AB58" s="324" t="s">
        <v>22</v>
      </c>
      <c r="AC58" s="324"/>
      <c r="AD58" s="324"/>
      <c r="AE58" s="325"/>
      <c r="AF58" s="326">
        <f>COUNTIF(D56:AH56,"●")</f>
        <v>0</v>
      </c>
      <c r="AG58" s="327"/>
      <c r="AH58" s="328"/>
      <c r="AI58" s="319" t="s">
        <v>46</v>
      </c>
      <c r="AJ58" s="320"/>
      <c r="AK58" s="320"/>
      <c r="AL58" s="321"/>
      <c r="AM58" s="368">
        <f>IF(MONTH(AP3)=AI49,AP3-AI50+1,DAY(EOMONTH(AI50,0)))</f>
        <v>31</v>
      </c>
      <c r="AN58" s="369"/>
      <c r="AO58" s="393" t="s">
        <v>77</v>
      </c>
      <c r="AP58" s="394"/>
      <c r="AQ58" s="394"/>
      <c r="AR58" s="394"/>
      <c r="AS58" s="395">
        <f>COUNTIF(AI57:BM57,"×")</f>
        <v>0</v>
      </c>
      <c r="AT58" s="396"/>
      <c r="AU58" s="322" t="s">
        <v>56</v>
      </c>
      <c r="AV58" s="323"/>
      <c r="AW58" s="323"/>
      <c r="AX58" s="323"/>
      <c r="AY58" s="358">
        <f>AM58-AS58</f>
        <v>31</v>
      </c>
      <c r="AZ58" s="359"/>
      <c r="BA58" s="360" t="str">
        <f>V58</f>
        <v>土日数</v>
      </c>
      <c r="BB58" s="361"/>
      <c r="BC58" s="361"/>
      <c r="BD58" s="361"/>
      <c r="BE58" s="362"/>
      <c r="BF58" s="363"/>
      <c r="BG58" s="324" t="s">
        <v>22</v>
      </c>
      <c r="BH58" s="324"/>
      <c r="BI58" s="324"/>
      <c r="BJ58" s="325"/>
      <c r="BK58" s="326">
        <f>COUNTIF(AI56:BM56,"●")</f>
        <v>0</v>
      </c>
      <c r="BL58" s="327"/>
      <c r="BM58" s="328"/>
      <c r="BN58" s="167"/>
      <c r="BO58" s="85"/>
      <c r="BP58" s="85"/>
      <c r="BQ58" s="85"/>
      <c r="BR58" s="85"/>
    </row>
    <row r="59" spans="2:70" ht="19.5" customHeight="1" thickBot="1" x14ac:dyDescent="0.2">
      <c r="B59" s="303"/>
      <c r="C59" s="304"/>
      <c r="D59" s="329" t="s">
        <v>72</v>
      </c>
      <c r="E59" s="330"/>
      <c r="F59" s="330"/>
      <c r="G59" s="331"/>
      <c r="H59" s="263">
        <f>AF58</f>
        <v>0</v>
      </c>
      <c r="I59" s="259" t="s">
        <v>55</v>
      </c>
      <c r="J59" s="264">
        <f>T58</f>
        <v>30</v>
      </c>
      <c r="K59" s="279" t="s">
        <v>19</v>
      </c>
      <c r="L59" s="338">
        <f>H59/J59*100</f>
        <v>0</v>
      </c>
      <c r="M59" s="338"/>
      <c r="N59" s="279" t="s">
        <v>20</v>
      </c>
      <c r="O59" s="339" t="str">
        <f>IF(L59&gt;28.5,"OK",IF(L59=28.5,"OK",IF(L59&lt;28.5,"NG")))</f>
        <v>NG</v>
      </c>
      <c r="P59" s="340"/>
      <c r="Q59" s="341"/>
      <c r="R59" s="342" t="s">
        <v>76</v>
      </c>
      <c r="S59" s="343"/>
      <c r="T59" s="343"/>
      <c r="U59" s="344"/>
      <c r="V59" s="262">
        <f>AF58</f>
        <v>0</v>
      </c>
      <c r="W59" s="280" t="s">
        <v>55</v>
      </c>
      <c r="X59" s="265">
        <f>Z58</f>
        <v>0</v>
      </c>
      <c r="Y59" s="261" t="s">
        <v>19</v>
      </c>
      <c r="Z59" s="354" t="e">
        <f>V59/X59*100</f>
        <v>#DIV/0!</v>
      </c>
      <c r="AA59" s="354"/>
      <c r="AB59" s="258" t="s">
        <v>20</v>
      </c>
      <c r="AC59" s="355" t="e">
        <f>IF(Z59&gt;100,"OK",IF(Z59=100,"OK",IF(Z59&lt;100,"NG")))</f>
        <v>#DIV/0!</v>
      </c>
      <c r="AD59" s="356"/>
      <c r="AE59" s="357"/>
      <c r="AF59" s="335" t="e">
        <f>IF(OR(L59&gt;=28.5,Z59&gt;=100),"OK","NG")</f>
        <v>#DIV/0!</v>
      </c>
      <c r="AG59" s="336"/>
      <c r="AH59" s="337"/>
      <c r="AI59" s="329" t="s">
        <v>72</v>
      </c>
      <c r="AJ59" s="330"/>
      <c r="AK59" s="330"/>
      <c r="AL59" s="331"/>
      <c r="AM59" s="263">
        <f>BK58</f>
        <v>0</v>
      </c>
      <c r="AN59" s="259" t="s">
        <v>55</v>
      </c>
      <c r="AO59" s="264">
        <f>AY58</f>
        <v>31</v>
      </c>
      <c r="AP59" s="279" t="s">
        <v>19</v>
      </c>
      <c r="AQ59" s="338">
        <f>AM59/AO59*100</f>
        <v>0</v>
      </c>
      <c r="AR59" s="338"/>
      <c r="AS59" s="279" t="s">
        <v>20</v>
      </c>
      <c r="AT59" s="339" t="str">
        <f>IF(AQ59&gt;28.5,"OK",IF(AQ59=28.5,"OK",IF(AQ59&lt;28.5,"NG")))</f>
        <v>NG</v>
      </c>
      <c r="AU59" s="340"/>
      <c r="AV59" s="341"/>
      <c r="AW59" s="342" t="s">
        <v>76</v>
      </c>
      <c r="AX59" s="343"/>
      <c r="AY59" s="343"/>
      <c r="AZ59" s="344"/>
      <c r="BA59" s="262">
        <f>BK58</f>
        <v>0</v>
      </c>
      <c r="BB59" s="280" t="s">
        <v>55</v>
      </c>
      <c r="BC59" s="265">
        <f>BE58</f>
        <v>0</v>
      </c>
      <c r="BD59" s="261" t="s">
        <v>19</v>
      </c>
      <c r="BE59" s="354" t="e">
        <f>BA59/BC59*100</f>
        <v>#DIV/0!</v>
      </c>
      <c r="BF59" s="354"/>
      <c r="BG59" s="258" t="s">
        <v>20</v>
      </c>
      <c r="BH59" s="355" t="e">
        <f>IF(BE59&gt;100,"OK",IF(BE59=100,"OK",IF(BE59&lt;100,"NG")))</f>
        <v>#DIV/0!</v>
      </c>
      <c r="BI59" s="356"/>
      <c r="BJ59" s="357"/>
      <c r="BK59" s="335" t="e">
        <f>IF(OR(AQ59&gt;=28.5,BE59&gt;=100),"OK","NG")</f>
        <v>#DIV/0!</v>
      </c>
      <c r="BL59" s="336"/>
      <c r="BM59" s="337"/>
      <c r="BN59" s="168"/>
      <c r="BO59" s="147"/>
      <c r="BP59" s="147"/>
      <c r="BQ59" s="147"/>
      <c r="BR59" s="147"/>
    </row>
    <row r="60" spans="2:70" ht="15" customHeight="1" thickBot="1" x14ac:dyDescent="0.2">
      <c r="B60" s="22"/>
      <c r="C60" s="23"/>
      <c r="D60" s="24"/>
      <c r="E60" s="51"/>
      <c r="F60" s="6"/>
      <c r="G60" s="30"/>
      <c r="H60" s="31"/>
      <c r="I60" s="31"/>
      <c r="J60" s="6"/>
      <c r="K60" s="37"/>
      <c r="L60" s="10"/>
      <c r="M60" s="10"/>
      <c r="N60" s="10"/>
      <c r="O60" s="10"/>
      <c r="P60" s="10"/>
      <c r="Q60" s="9"/>
      <c r="R60" s="10"/>
      <c r="S60" s="9"/>
      <c r="T60" s="10"/>
      <c r="U60" s="9"/>
      <c r="V60" s="10"/>
      <c r="W60" s="10"/>
      <c r="X60" s="10"/>
      <c r="Y60" s="10"/>
      <c r="Z60" s="8"/>
    </row>
    <row r="61" spans="2:70" ht="21" customHeight="1" x14ac:dyDescent="0.15">
      <c r="B61" s="364" t="s">
        <v>0</v>
      </c>
      <c r="C61" s="365"/>
      <c r="D61" s="315">
        <f>MONTH(EDATE(AE3,8))</f>
        <v>1</v>
      </c>
      <c r="E61" s="316"/>
      <c r="F61" s="272" t="s">
        <v>84</v>
      </c>
      <c r="G61" s="272"/>
      <c r="H61" s="272"/>
      <c r="I61" s="272"/>
      <c r="J61" s="272"/>
      <c r="K61" s="272"/>
      <c r="L61" s="272"/>
      <c r="M61" s="272"/>
      <c r="N61" s="272"/>
      <c r="O61" s="272"/>
      <c r="P61" s="272"/>
      <c r="Q61" s="272"/>
      <c r="R61" s="272"/>
      <c r="S61" s="283"/>
      <c r="T61" s="69"/>
      <c r="U61" s="69"/>
      <c r="V61" s="69"/>
      <c r="W61" s="69"/>
      <c r="X61" s="69"/>
      <c r="Y61" s="69"/>
      <c r="Z61" s="69"/>
      <c r="AA61" s="69"/>
      <c r="AB61" s="69"/>
      <c r="AC61" s="69"/>
      <c r="AD61" s="69"/>
      <c r="AE61" s="69"/>
      <c r="AF61" s="281"/>
      <c r="AG61" s="281"/>
      <c r="AH61" s="282"/>
      <c r="AI61" s="315">
        <f>MONTH(EDATE(AE3,9))</f>
        <v>2</v>
      </c>
      <c r="AJ61" s="316"/>
      <c r="AK61" s="283" t="s">
        <v>84</v>
      </c>
      <c r="AL61" s="272"/>
      <c r="AM61" s="272"/>
      <c r="AN61" s="272"/>
      <c r="AO61" s="272"/>
      <c r="AP61" s="272"/>
      <c r="AQ61" s="272"/>
      <c r="AR61" s="272"/>
      <c r="AS61" s="272"/>
      <c r="AT61" s="272"/>
      <c r="AU61" s="272"/>
      <c r="AV61" s="272"/>
      <c r="AW61" s="272"/>
      <c r="AX61" s="272"/>
      <c r="AY61" s="272"/>
      <c r="AZ61" s="272"/>
      <c r="BA61" s="283"/>
      <c r="BB61" s="283"/>
      <c r="BC61" s="283"/>
      <c r="BD61" s="283"/>
      <c r="BE61" s="283"/>
      <c r="BF61" s="283"/>
      <c r="BG61" s="283"/>
      <c r="BH61" s="283"/>
      <c r="BI61" s="283"/>
      <c r="BJ61" s="283"/>
      <c r="BK61" s="283"/>
      <c r="BL61" s="281"/>
      <c r="BM61" s="281"/>
      <c r="BN61" s="381" t="s">
        <v>1</v>
      </c>
      <c r="BO61" s="382"/>
      <c r="BP61" s="382"/>
      <c r="BQ61" s="382"/>
      <c r="BR61" s="383"/>
    </row>
    <row r="62" spans="2:70" ht="15.75" customHeight="1" x14ac:dyDescent="0.15">
      <c r="B62" s="366"/>
      <c r="C62" s="367"/>
      <c r="D62" s="155">
        <f>DATE(YEAR(AE3),MONTH(AE3)+8,1)</f>
        <v>45658</v>
      </c>
      <c r="E62" s="116">
        <f>DATE(YEAR(D62),MONTH(D62),DAY(D62)+1)</f>
        <v>45659</v>
      </c>
      <c r="F62" s="116">
        <f t="shared" ref="F62" si="70">DATE(YEAR(E62),MONTH(E62),DAY(E62)+1)</f>
        <v>45660</v>
      </c>
      <c r="G62" s="116">
        <f t="shared" ref="G62" si="71">DATE(YEAR(F62),MONTH(F62),DAY(F62)+1)</f>
        <v>45661</v>
      </c>
      <c r="H62" s="116">
        <f t="shared" ref="H62" si="72">DATE(YEAR(G62),MONTH(G62),DAY(G62)+1)</f>
        <v>45662</v>
      </c>
      <c r="I62" s="116">
        <f t="shared" ref="I62" si="73">DATE(YEAR(H62),MONTH(H62),DAY(H62)+1)</f>
        <v>45663</v>
      </c>
      <c r="J62" s="116">
        <f t="shared" ref="J62" si="74">DATE(YEAR(I62),MONTH(I62),DAY(I62)+1)</f>
        <v>45664</v>
      </c>
      <c r="K62" s="116">
        <f t="shared" ref="K62" si="75">DATE(YEAR(J62),MONTH(J62),DAY(J62)+1)</f>
        <v>45665</v>
      </c>
      <c r="L62" s="116">
        <f t="shared" ref="L62" si="76">DATE(YEAR(K62),MONTH(K62),DAY(K62)+1)</f>
        <v>45666</v>
      </c>
      <c r="M62" s="116">
        <f t="shared" ref="M62" si="77">DATE(YEAR(L62),MONTH(L62),DAY(L62)+1)</f>
        <v>45667</v>
      </c>
      <c r="N62" s="116">
        <f t="shared" ref="N62" si="78">DATE(YEAR(M62),MONTH(M62),DAY(M62)+1)</f>
        <v>45668</v>
      </c>
      <c r="O62" s="116">
        <f t="shared" ref="O62" si="79">DATE(YEAR(N62),MONTH(N62),DAY(N62)+1)</f>
        <v>45669</v>
      </c>
      <c r="P62" s="116">
        <f t="shared" ref="P62" si="80">DATE(YEAR(O62),MONTH(O62),DAY(O62)+1)</f>
        <v>45670</v>
      </c>
      <c r="Q62" s="116">
        <f t="shared" ref="Q62" si="81">DATE(YEAR(P62),MONTH(P62),DAY(P62)+1)</f>
        <v>45671</v>
      </c>
      <c r="R62" s="116">
        <f t="shared" ref="R62" si="82">DATE(YEAR(Q62),MONTH(Q62),DAY(Q62)+1)</f>
        <v>45672</v>
      </c>
      <c r="S62" s="116">
        <f t="shared" ref="S62" si="83">DATE(YEAR(R62),MONTH(R62),DAY(R62)+1)</f>
        <v>45673</v>
      </c>
      <c r="T62" s="116">
        <f t="shared" ref="T62" si="84">DATE(YEAR(S62),MONTH(S62),DAY(S62)+1)</f>
        <v>45674</v>
      </c>
      <c r="U62" s="116">
        <f t="shared" ref="U62" si="85">DATE(YEAR(T62),MONTH(T62),DAY(T62)+1)</f>
        <v>45675</v>
      </c>
      <c r="V62" s="116">
        <f t="shared" ref="V62" si="86">DATE(YEAR(U62),MONTH(U62),DAY(U62)+1)</f>
        <v>45676</v>
      </c>
      <c r="W62" s="116">
        <f t="shared" ref="W62" si="87">DATE(YEAR(V62),MONTH(V62),DAY(V62)+1)</f>
        <v>45677</v>
      </c>
      <c r="X62" s="116">
        <f t="shared" ref="X62" si="88">DATE(YEAR(W62),MONTH(W62),DAY(W62)+1)</f>
        <v>45678</v>
      </c>
      <c r="Y62" s="116">
        <f t="shared" ref="Y62" si="89">DATE(YEAR(X62),MONTH(X62),DAY(X62)+1)</f>
        <v>45679</v>
      </c>
      <c r="Z62" s="116">
        <f t="shared" ref="Z62" si="90">DATE(YEAR(Y62),MONTH(Y62),DAY(Y62)+1)</f>
        <v>45680</v>
      </c>
      <c r="AA62" s="116">
        <f t="shared" ref="AA62" si="91">DATE(YEAR(Z62),MONTH(Z62),DAY(Z62)+1)</f>
        <v>45681</v>
      </c>
      <c r="AB62" s="116">
        <f t="shared" ref="AB62" si="92">DATE(YEAR(AA62),MONTH(AA62),DAY(AA62)+1)</f>
        <v>45682</v>
      </c>
      <c r="AC62" s="116">
        <f t="shared" ref="AC62" si="93">DATE(YEAR(AB62),MONTH(AB62),DAY(AB62)+1)</f>
        <v>45683</v>
      </c>
      <c r="AD62" s="116">
        <f t="shared" ref="AD62" si="94">DATE(YEAR(AC62),MONTH(AC62),DAY(AC62)+1)</f>
        <v>45684</v>
      </c>
      <c r="AE62" s="189">
        <f t="shared" ref="AE62" si="95">DATE(YEAR(AD62),MONTH(AD62),DAY(AD62)+1)</f>
        <v>45685</v>
      </c>
      <c r="AF62" s="189">
        <f t="shared" ref="AF62:AG62" si="96">IF(AE62="","",IF(DAY(AE62+1)=1,"",AE62+1))</f>
        <v>45686</v>
      </c>
      <c r="AG62" s="116">
        <f t="shared" si="96"/>
        <v>45687</v>
      </c>
      <c r="AH62" s="299">
        <f>IF(AG62="","",IF(DAY(AG62+1)=1,"",AG62+1))</f>
        <v>45688</v>
      </c>
      <c r="AI62" s="219">
        <f>DATE(YEAR(AE3),MONTH(AE3)+9,1)</f>
        <v>45689</v>
      </c>
      <c r="AJ62" s="116">
        <f t="shared" ref="AJ62" si="97">DATE(YEAR(AI62),MONTH(AI62),DAY(AI62)+1)</f>
        <v>45690</v>
      </c>
      <c r="AK62" s="116">
        <f t="shared" ref="AK62" si="98">DATE(YEAR(AJ62),MONTH(AJ62),DAY(AJ62)+1)</f>
        <v>45691</v>
      </c>
      <c r="AL62" s="116">
        <f t="shared" ref="AL62" si="99">DATE(YEAR(AK62),MONTH(AK62),DAY(AK62)+1)</f>
        <v>45692</v>
      </c>
      <c r="AM62" s="116">
        <f t="shared" ref="AM62" si="100">DATE(YEAR(AL62),MONTH(AL62),DAY(AL62)+1)</f>
        <v>45693</v>
      </c>
      <c r="AN62" s="116">
        <f t="shared" ref="AN62" si="101">DATE(YEAR(AM62),MONTH(AM62),DAY(AM62)+1)</f>
        <v>45694</v>
      </c>
      <c r="AO62" s="116">
        <f t="shared" ref="AO62" si="102">DATE(YEAR(AN62),MONTH(AN62),DAY(AN62)+1)</f>
        <v>45695</v>
      </c>
      <c r="AP62" s="116">
        <f t="shared" ref="AP62" si="103">DATE(YEAR(AO62),MONTH(AO62),DAY(AO62)+1)</f>
        <v>45696</v>
      </c>
      <c r="AQ62" s="116">
        <f t="shared" ref="AQ62" si="104">DATE(YEAR(AP62),MONTH(AP62),DAY(AP62)+1)</f>
        <v>45697</v>
      </c>
      <c r="AR62" s="116">
        <f t="shared" ref="AR62" si="105">DATE(YEAR(AQ62),MONTH(AQ62),DAY(AQ62)+1)</f>
        <v>45698</v>
      </c>
      <c r="AS62" s="116">
        <f t="shared" ref="AS62" si="106">DATE(YEAR(AR62),MONTH(AR62),DAY(AR62)+1)</f>
        <v>45699</v>
      </c>
      <c r="AT62" s="116">
        <f t="shared" ref="AT62" si="107">DATE(YEAR(AS62),MONTH(AS62),DAY(AS62)+1)</f>
        <v>45700</v>
      </c>
      <c r="AU62" s="116">
        <f t="shared" ref="AU62" si="108">DATE(YEAR(AT62),MONTH(AT62),DAY(AT62)+1)</f>
        <v>45701</v>
      </c>
      <c r="AV62" s="116">
        <f t="shared" ref="AV62" si="109">DATE(YEAR(AU62),MONTH(AU62),DAY(AU62)+1)</f>
        <v>45702</v>
      </c>
      <c r="AW62" s="116">
        <f t="shared" ref="AW62" si="110">DATE(YEAR(AV62),MONTH(AV62),DAY(AV62)+1)</f>
        <v>45703</v>
      </c>
      <c r="AX62" s="116">
        <f t="shared" ref="AX62" si="111">DATE(YEAR(AW62),MONTH(AW62),DAY(AW62)+1)</f>
        <v>45704</v>
      </c>
      <c r="AY62" s="116">
        <f t="shared" ref="AY62" si="112">DATE(YEAR(AX62),MONTH(AX62),DAY(AX62)+1)</f>
        <v>45705</v>
      </c>
      <c r="AZ62" s="116">
        <f t="shared" ref="AZ62" si="113">DATE(YEAR(AY62),MONTH(AY62),DAY(AY62)+1)</f>
        <v>45706</v>
      </c>
      <c r="BA62" s="116">
        <f t="shared" ref="BA62" si="114">DATE(YEAR(AZ62),MONTH(AZ62),DAY(AZ62)+1)</f>
        <v>45707</v>
      </c>
      <c r="BB62" s="116">
        <f t="shared" ref="BB62" si="115">DATE(YEAR(BA62),MONTH(BA62),DAY(BA62)+1)</f>
        <v>45708</v>
      </c>
      <c r="BC62" s="116">
        <f t="shared" ref="BC62" si="116">DATE(YEAR(BB62),MONTH(BB62),DAY(BB62)+1)</f>
        <v>45709</v>
      </c>
      <c r="BD62" s="116">
        <f t="shared" ref="BD62" si="117">DATE(YEAR(BC62),MONTH(BC62),DAY(BC62)+1)</f>
        <v>45710</v>
      </c>
      <c r="BE62" s="116">
        <f t="shared" ref="BE62" si="118">DATE(YEAR(BD62),MONTH(BD62),DAY(BD62)+1)</f>
        <v>45711</v>
      </c>
      <c r="BF62" s="116">
        <f t="shared" ref="BF62" si="119">DATE(YEAR(BE62),MONTH(BE62),DAY(BE62)+1)</f>
        <v>45712</v>
      </c>
      <c r="BG62" s="116">
        <f t="shared" ref="BG62" si="120">DATE(YEAR(BF62),MONTH(BF62),DAY(BF62)+1)</f>
        <v>45713</v>
      </c>
      <c r="BH62" s="116">
        <f t="shared" ref="BH62" si="121">DATE(YEAR(BG62),MONTH(BG62),DAY(BG62)+1)</f>
        <v>45714</v>
      </c>
      <c r="BI62" s="116">
        <f t="shared" ref="BI62" si="122">DATE(YEAR(BH62),MONTH(BH62),DAY(BH62)+1)</f>
        <v>45715</v>
      </c>
      <c r="BJ62" s="116">
        <f t="shared" ref="BJ62" si="123">DATE(YEAR(BI62),MONTH(BI62),DAY(BI62)+1)</f>
        <v>45716</v>
      </c>
      <c r="BK62" s="189" t="str">
        <f t="shared" ref="BK62:BL62" si="124">IF(BJ62="","",IF(DAY(BJ62+1)=1,"",BJ62+1))</f>
        <v/>
      </c>
      <c r="BL62" s="189" t="str">
        <f t="shared" si="124"/>
        <v/>
      </c>
      <c r="BM62" s="189" t="str">
        <f>IF(BL62="","",IF(DAY(BL62+1)=1,"",BL62+1))</f>
        <v/>
      </c>
      <c r="BN62" s="384"/>
      <c r="BO62" s="385"/>
      <c r="BP62" s="385"/>
      <c r="BQ62" s="385"/>
      <c r="BR62" s="386"/>
    </row>
    <row r="63" spans="2:70" ht="15" customHeight="1" thickBot="1" x14ac:dyDescent="0.2">
      <c r="B63" s="345"/>
      <c r="C63" s="346"/>
      <c r="D63" s="172" t="str">
        <f>TEXT(D62,"aaa")</f>
        <v>水</v>
      </c>
      <c r="E63" s="173" t="str">
        <f t="shared" ref="E63:BM63" si="125">TEXT(E62,"aaa")</f>
        <v>木</v>
      </c>
      <c r="F63" s="173" t="str">
        <f t="shared" si="125"/>
        <v>金</v>
      </c>
      <c r="G63" s="173" t="str">
        <f t="shared" si="125"/>
        <v>土</v>
      </c>
      <c r="H63" s="173" t="str">
        <f t="shared" si="125"/>
        <v>日</v>
      </c>
      <c r="I63" s="173" t="str">
        <f t="shared" si="125"/>
        <v>月</v>
      </c>
      <c r="J63" s="173" t="str">
        <f t="shared" si="125"/>
        <v>火</v>
      </c>
      <c r="K63" s="173" t="str">
        <f t="shared" si="125"/>
        <v>水</v>
      </c>
      <c r="L63" s="173" t="str">
        <f t="shared" si="125"/>
        <v>木</v>
      </c>
      <c r="M63" s="173" t="str">
        <f t="shared" si="125"/>
        <v>金</v>
      </c>
      <c r="N63" s="173" t="str">
        <f t="shared" si="125"/>
        <v>土</v>
      </c>
      <c r="O63" s="173" t="str">
        <f t="shared" si="125"/>
        <v>日</v>
      </c>
      <c r="P63" s="173" t="str">
        <f t="shared" si="125"/>
        <v>月</v>
      </c>
      <c r="Q63" s="173" t="str">
        <f t="shared" si="125"/>
        <v>火</v>
      </c>
      <c r="R63" s="173" t="str">
        <f t="shared" si="125"/>
        <v>水</v>
      </c>
      <c r="S63" s="173" t="str">
        <f t="shared" si="125"/>
        <v>木</v>
      </c>
      <c r="T63" s="173" t="str">
        <f t="shared" si="125"/>
        <v>金</v>
      </c>
      <c r="U63" s="173" t="str">
        <f t="shared" si="125"/>
        <v>土</v>
      </c>
      <c r="V63" s="173" t="str">
        <f t="shared" si="125"/>
        <v>日</v>
      </c>
      <c r="W63" s="173" t="str">
        <f t="shared" si="125"/>
        <v>月</v>
      </c>
      <c r="X63" s="173" t="str">
        <f t="shared" si="125"/>
        <v>火</v>
      </c>
      <c r="Y63" s="173" t="str">
        <f t="shared" si="125"/>
        <v>水</v>
      </c>
      <c r="Z63" s="173" t="str">
        <f t="shared" si="125"/>
        <v>木</v>
      </c>
      <c r="AA63" s="173" t="str">
        <f t="shared" si="125"/>
        <v>金</v>
      </c>
      <c r="AB63" s="173" t="str">
        <f t="shared" si="125"/>
        <v>土</v>
      </c>
      <c r="AC63" s="173" t="str">
        <f t="shared" si="125"/>
        <v>日</v>
      </c>
      <c r="AD63" s="173" t="str">
        <f t="shared" si="125"/>
        <v>月</v>
      </c>
      <c r="AE63" s="190" t="str">
        <f t="shared" si="125"/>
        <v>火</v>
      </c>
      <c r="AF63" s="236" t="str">
        <f t="shared" si="125"/>
        <v>水</v>
      </c>
      <c r="AG63" s="236" t="str">
        <f t="shared" si="125"/>
        <v>木</v>
      </c>
      <c r="AH63" s="237" t="str">
        <f t="shared" si="125"/>
        <v>金</v>
      </c>
      <c r="AI63" s="220" t="str">
        <f t="shared" si="125"/>
        <v>土</v>
      </c>
      <c r="AJ63" s="173" t="str">
        <f t="shared" si="125"/>
        <v>日</v>
      </c>
      <c r="AK63" s="173" t="str">
        <f t="shared" si="125"/>
        <v>月</v>
      </c>
      <c r="AL63" s="173" t="str">
        <f t="shared" si="125"/>
        <v>火</v>
      </c>
      <c r="AM63" s="173" t="str">
        <f t="shared" si="125"/>
        <v>水</v>
      </c>
      <c r="AN63" s="173" t="str">
        <f t="shared" si="125"/>
        <v>木</v>
      </c>
      <c r="AO63" s="173" t="str">
        <f t="shared" si="125"/>
        <v>金</v>
      </c>
      <c r="AP63" s="173" t="str">
        <f t="shared" si="125"/>
        <v>土</v>
      </c>
      <c r="AQ63" s="173" t="str">
        <f t="shared" si="125"/>
        <v>日</v>
      </c>
      <c r="AR63" s="173" t="str">
        <f t="shared" si="125"/>
        <v>月</v>
      </c>
      <c r="AS63" s="173" t="str">
        <f t="shared" si="125"/>
        <v>火</v>
      </c>
      <c r="AT63" s="173" t="str">
        <f t="shared" si="125"/>
        <v>水</v>
      </c>
      <c r="AU63" s="173" t="str">
        <f t="shared" si="125"/>
        <v>木</v>
      </c>
      <c r="AV63" s="173" t="str">
        <f t="shared" si="125"/>
        <v>金</v>
      </c>
      <c r="AW63" s="173" t="str">
        <f t="shared" si="125"/>
        <v>土</v>
      </c>
      <c r="AX63" s="173" t="str">
        <f t="shared" si="125"/>
        <v>日</v>
      </c>
      <c r="AY63" s="173" t="str">
        <f t="shared" si="125"/>
        <v>月</v>
      </c>
      <c r="AZ63" s="173" t="str">
        <f t="shared" si="125"/>
        <v>火</v>
      </c>
      <c r="BA63" s="173" t="str">
        <f t="shared" si="125"/>
        <v>水</v>
      </c>
      <c r="BB63" s="173" t="str">
        <f t="shared" si="125"/>
        <v>木</v>
      </c>
      <c r="BC63" s="173" t="str">
        <f t="shared" si="125"/>
        <v>金</v>
      </c>
      <c r="BD63" s="173" t="str">
        <f t="shared" si="125"/>
        <v>土</v>
      </c>
      <c r="BE63" s="173" t="str">
        <f t="shared" si="125"/>
        <v>日</v>
      </c>
      <c r="BF63" s="173" t="str">
        <f t="shared" si="125"/>
        <v>月</v>
      </c>
      <c r="BG63" s="173" t="str">
        <f t="shared" si="125"/>
        <v>火</v>
      </c>
      <c r="BH63" s="173" t="str">
        <f t="shared" si="125"/>
        <v>水</v>
      </c>
      <c r="BI63" s="173" t="str">
        <f t="shared" si="125"/>
        <v>木</v>
      </c>
      <c r="BJ63" s="173" t="str">
        <f t="shared" si="125"/>
        <v>金</v>
      </c>
      <c r="BK63" s="173" t="str">
        <f t="shared" si="125"/>
        <v/>
      </c>
      <c r="BL63" s="173" t="str">
        <f t="shared" si="125"/>
        <v/>
      </c>
      <c r="BM63" s="173" t="str">
        <f t="shared" si="125"/>
        <v/>
      </c>
      <c r="BN63" s="387"/>
      <c r="BO63" s="388"/>
      <c r="BP63" s="388"/>
      <c r="BQ63" s="388"/>
      <c r="BR63" s="389"/>
    </row>
    <row r="64" spans="2:70" ht="31.5" customHeight="1" thickBot="1" x14ac:dyDescent="0.2">
      <c r="B64" s="347" t="s">
        <v>5</v>
      </c>
      <c r="C64" s="348"/>
      <c r="D64" s="156"/>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40"/>
      <c r="AI64" s="221"/>
      <c r="AJ64" s="125"/>
      <c r="AK64" s="125"/>
      <c r="AL64" s="125"/>
      <c r="AM64" s="125"/>
      <c r="AN64" s="125"/>
      <c r="AO64" s="125"/>
      <c r="AP64" s="125"/>
      <c r="AQ64" s="125"/>
      <c r="AR64" s="125"/>
      <c r="AS64" s="125"/>
      <c r="AT64" s="125"/>
      <c r="AU64" s="125"/>
      <c r="AV64" s="125"/>
      <c r="AW64" s="125"/>
      <c r="AX64" s="125"/>
      <c r="AY64" s="125"/>
      <c r="AZ64" s="125"/>
      <c r="BA64" s="125"/>
      <c r="BB64" s="125"/>
      <c r="BC64" s="125"/>
      <c r="BD64" s="125"/>
      <c r="BE64" s="125"/>
      <c r="BF64" s="125"/>
      <c r="BG64" s="125"/>
      <c r="BH64" s="125"/>
      <c r="BI64" s="125"/>
      <c r="BJ64" s="125"/>
      <c r="BK64" s="125"/>
      <c r="BL64" s="125"/>
      <c r="BM64" s="140"/>
      <c r="BN64" s="390"/>
      <c r="BO64" s="349"/>
      <c r="BP64" s="349"/>
      <c r="BQ64" s="349"/>
      <c r="BR64" s="350"/>
    </row>
    <row r="65" spans="2:70" ht="15" customHeight="1" x14ac:dyDescent="0.15">
      <c r="B65" s="391"/>
      <c r="C65" s="392"/>
      <c r="D65" s="269"/>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92"/>
      <c r="AF65" s="247"/>
      <c r="AG65" s="247"/>
      <c r="AH65" s="249"/>
      <c r="AI65" s="222"/>
      <c r="AJ65" s="71"/>
      <c r="AK65" s="71"/>
      <c r="AL65" s="71"/>
      <c r="AM65" s="71"/>
      <c r="AN65" s="126"/>
      <c r="AO65" s="126"/>
      <c r="AP65" s="126"/>
      <c r="AQ65" s="71"/>
      <c r="AR65" s="71"/>
      <c r="AS65" s="71"/>
      <c r="AT65" s="126"/>
      <c r="AU65" s="126"/>
      <c r="AV65" s="126"/>
      <c r="AW65" s="126"/>
      <c r="AX65" s="126"/>
      <c r="AY65" s="126"/>
      <c r="AZ65" s="126"/>
      <c r="BA65" s="126"/>
      <c r="BB65" s="126"/>
      <c r="BC65" s="126"/>
      <c r="BD65" s="126"/>
      <c r="BE65" s="126"/>
      <c r="BF65" s="126"/>
      <c r="BG65" s="126"/>
      <c r="BH65" s="126"/>
      <c r="BI65" s="126"/>
      <c r="BJ65" s="192"/>
      <c r="BK65" s="192"/>
      <c r="BL65" s="247"/>
      <c r="BM65" s="248"/>
      <c r="BN65" s="370"/>
      <c r="BO65" s="307"/>
      <c r="BP65" s="307"/>
      <c r="BQ65" s="307"/>
      <c r="BR65" s="308"/>
    </row>
    <row r="66" spans="2:70" ht="15" customHeight="1" x14ac:dyDescent="0.15">
      <c r="B66" s="371"/>
      <c r="C66" s="372"/>
      <c r="D66" s="158"/>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193"/>
      <c r="AF66" s="73"/>
      <c r="AG66" s="73"/>
      <c r="AH66" s="141"/>
      <c r="AI66" s="22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193"/>
      <c r="BK66" s="193"/>
      <c r="BL66" s="73"/>
      <c r="BM66" s="193"/>
      <c r="BN66" s="373"/>
      <c r="BO66" s="311"/>
      <c r="BP66" s="311"/>
      <c r="BQ66" s="311"/>
      <c r="BR66" s="312"/>
    </row>
    <row r="67" spans="2:70" ht="15" customHeight="1" thickBot="1" x14ac:dyDescent="0.2">
      <c r="B67" s="374"/>
      <c r="C67" s="375"/>
      <c r="D67" s="164"/>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94"/>
      <c r="AF67" s="162"/>
      <c r="AG67" s="162"/>
      <c r="AH67" s="163"/>
      <c r="AI67" s="224"/>
      <c r="AJ67" s="162"/>
      <c r="AK67" s="162"/>
      <c r="AL67" s="162"/>
      <c r="AM67" s="162"/>
      <c r="AN67" s="162"/>
      <c r="AO67" s="162"/>
      <c r="AP67" s="162"/>
      <c r="AQ67" s="162"/>
      <c r="AR67" s="162"/>
      <c r="AS67" s="162"/>
      <c r="AT67" s="162"/>
      <c r="AU67" s="162"/>
      <c r="AV67" s="162"/>
      <c r="AW67" s="162"/>
      <c r="AX67" s="162"/>
      <c r="AY67" s="162"/>
      <c r="AZ67" s="162"/>
      <c r="BA67" s="162"/>
      <c r="BB67" s="162"/>
      <c r="BC67" s="162"/>
      <c r="BD67" s="162"/>
      <c r="BE67" s="162"/>
      <c r="BF67" s="162"/>
      <c r="BG67" s="162"/>
      <c r="BH67" s="162"/>
      <c r="BI67" s="162"/>
      <c r="BJ67" s="194"/>
      <c r="BK67" s="194"/>
      <c r="BL67" s="162"/>
      <c r="BM67" s="163"/>
      <c r="BN67" s="234"/>
      <c r="BO67" s="61"/>
      <c r="BP67" s="61"/>
      <c r="BQ67" s="61"/>
      <c r="BR67" s="62"/>
    </row>
    <row r="68" spans="2:70" ht="15" customHeight="1" x14ac:dyDescent="0.15">
      <c r="B68" s="376" t="str">
        <f>B56</f>
        <v>休工日●</v>
      </c>
      <c r="C68" s="377"/>
      <c r="D68" s="160"/>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143"/>
      <c r="AI68" s="225"/>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218"/>
      <c r="BL68" s="52"/>
      <c r="BM68" s="195"/>
      <c r="BN68" s="378">
        <f>COUNTIF(D68:BM68,"●")</f>
        <v>0</v>
      </c>
      <c r="BO68" s="379"/>
      <c r="BP68" s="379"/>
      <c r="BQ68" s="379"/>
      <c r="BR68" s="380"/>
    </row>
    <row r="69" spans="2:70" s="55" customFormat="1" ht="15" customHeight="1" thickBot="1" x14ac:dyDescent="0.2">
      <c r="B69" s="345" t="str">
        <f>B57</f>
        <v>対象外×</v>
      </c>
      <c r="C69" s="346"/>
      <c r="D69" s="165"/>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96"/>
      <c r="AF69" s="120"/>
      <c r="AG69" s="120"/>
      <c r="AH69" s="144"/>
      <c r="AI69" s="226"/>
      <c r="AJ69" s="120"/>
      <c r="AK69" s="120"/>
      <c r="AL69" s="120"/>
      <c r="AM69" s="120"/>
      <c r="AN69" s="120"/>
      <c r="AO69" s="120"/>
      <c r="AP69" s="120"/>
      <c r="AQ69" s="120"/>
      <c r="AR69" s="120"/>
      <c r="AS69" s="120"/>
      <c r="AT69" s="120"/>
      <c r="AU69" s="120"/>
      <c r="AV69" s="120"/>
      <c r="AW69" s="120"/>
      <c r="AX69" s="120"/>
      <c r="AY69" s="120"/>
      <c r="AZ69" s="120"/>
      <c r="BA69" s="120"/>
      <c r="BB69" s="120"/>
      <c r="BC69" s="120"/>
      <c r="BD69" s="120"/>
      <c r="BE69" s="120"/>
      <c r="BF69" s="120"/>
      <c r="BG69" s="120"/>
      <c r="BH69" s="120"/>
      <c r="BI69" s="120"/>
      <c r="BJ69" s="196"/>
      <c r="BK69" s="196"/>
      <c r="BL69" s="227"/>
      <c r="BM69" s="233"/>
      <c r="BN69" s="351">
        <f>COUNTIF(D69:BM69,"×")+COUNTIF(D69:BK69,"△")</f>
        <v>0</v>
      </c>
      <c r="BO69" s="352"/>
      <c r="BP69" s="352"/>
      <c r="BQ69" s="352"/>
      <c r="BR69" s="353"/>
    </row>
    <row r="70" spans="2:70" ht="19.5" customHeight="1" thickBot="1" x14ac:dyDescent="0.2">
      <c r="B70" s="301"/>
      <c r="C70" s="302"/>
      <c r="D70" s="319" t="s">
        <v>46</v>
      </c>
      <c r="E70" s="320"/>
      <c r="F70" s="320"/>
      <c r="G70" s="321"/>
      <c r="H70" s="368">
        <f>IF(MONTH(AP3)=D61,AP3-D62+1,DAY(EOMONTH(D62,0)))</f>
        <v>15</v>
      </c>
      <c r="I70" s="369"/>
      <c r="J70" s="393" t="s">
        <v>77</v>
      </c>
      <c r="K70" s="394"/>
      <c r="L70" s="394"/>
      <c r="M70" s="394"/>
      <c r="N70" s="395">
        <f>COUNTIF(D69:AH69,"×")</f>
        <v>0</v>
      </c>
      <c r="O70" s="396"/>
      <c r="P70" s="322" t="s">
        <v>56</v>
      </c>
      <c r="Q70" s="323"/>
      <c r="R70" s="323"/>
      <c r="S70" s="323"/>
      <c r="T70" s="358">
        <f>H70-N70</f>
        <v>15</v>
      </c>
      <c r="U70" s="359"/>
      <c r="V70" s="360" t="str">
        <f>V58</f>
        <v>土日数</v>
      </c>
      <c r="W70" s="361"/>
      <c r="X70" s="361"/>
      <c r="Y70" s="361"/>
      <c r="Z70" s="362"/>
      <c r="AA70" s="363"/>
      <c r="AB70" s="324" t="s">
        <v>22</v>
      </c>
      <c r="AC70" s="324"/>
      <c r="AD70" s="324"/>
      <c r="AE70" s="325"/>
      <c r="AF70" s="326">
        <f>COUNTIF(D68:AH68,"●")</f>
        <v>0</v>
      </c>
      <c r="AG70" s="327"/>
      <c r="AH70" s="328"/>
      <c r="AI70" s="319" t="s">
        <v>46</v>
      </c>
      <c r="AJ70" s="320"/>
      <c r="AK70" s="320"/>
      <c r="AL70" s="321"/>
      <c r="AM70" s="368">
        <f>IF(MONTH(AP3)=AI61,AP3-AI62+1,DAY(EOMONTH(AI62,0)))</f>
        <v>28</v>
      </c>
      <c r="AN70" s="369"/>
      <c r="AO70" s="393" t="s">
        <v>77</v>
      </c>
      <c r="AP70" s="394"/>
      <c r="AQ70" s="394"/>
      <c r="AR70" s="394"/>
      <c r="AS70" s="395">
        <f>COUNTIF(AI69:BM69,"×")</f>
        <v>0</v>
      </c>
      <c r="AT70" s="396"/>
      <c r="AU70" s="322" t="s">
        <v>56</v>
      </c>
      <c r="AV70" s="323"/>
      <c r="AW70" s="323"/>
      <c r="AX70" s="323"/>
      <c r="AY70" s="358">
        <f>AM70-AS70</f>
        <v>28</v>
      </c>
      <c r="AZ70" s="359"/>
      <c r="BA70" s="360" t="str">
        <f>V58</f>
        <v>土日数</v>
      </c>
      <c r="BB70" s="361"/>
      <c r="BC70" s="361"/>
      <c r="BD70" s="361"/>
      <c r="BE70" s="362"/>
      <c r="BF70" s="363"/>
      <c r="BG70" s="324" t="s">
        <v>22</v>
      </c>
      <c r="BH70" s="324"/>
      <c r="BI70" s="324"/>
      <c r="BJ70" s="325"/>
      <c r="BK70" s="326">
        <f>COUNTIF(AI68:BM68,"●")</f>
        <v>0</v>
      </c>
      <c r="BL70" s="327"/>
      <c r="BM70" s="328"/>
      <c r="BN70" s="167"/>
      <c r="BO70" s="85"/>
      <c r="BP70" s="85"/>
      <c r="BQ70" s="85"/>
      <c r="BR70" s="85"/>
    </row>
    <row r="71" spans="2:70" ht="19.5" customHeight="1" thickBot="1" x14ac:dyDescent="0.2">
      <c r="B71" s="303"/>
      <c r="C71" s="304"/>
      <c r="D71" s="329" t="s">
        <v>72</v>
      </c>
      <c r="E71" s="330"/>
      <c r="F71" s="330"/>
      <c r="G71" s="331"/>
      <c r="H71" s="263">
        <f>AF70</f>
        <v>0</v>
      </c>
      <c r="I71" s="259" t="s">
        <v>55</v>
      </c>
      <c r="J71" s="264">
        <f>T70</f>
        <v>15</v>
      </c>
      <c r="K71" s="279" t="s">
        <v>19</v>
      </c>
      <c r="L71" s="338">
        <f>H71/J71*100</f>
        <v>0</v>
      </c>
      <c r="M71" s="338"/>
      <c r="N71" s="279" t="s">
        <v>20</v>
      </c>
      <c r="O71" s="339" t="str">
        <f>IF(L71&gt;28.5,"OK",IF(L71=28.5,"OK",IF(L71&lt;28.5,"NG")))</f>
        <v>NG</v>
      </c>
      <c r="P71" s="340"/>
      <c r="Q71" s="341"/>
      <c r="R71" s="342" t="s">
        <v>76</v>
      </c>
      <c r="S71" s="343"/>
      <c r="T71" s="343"/>
      <c r="U71" s="344"/>
      <c r="V71" s="262">
        <f>AF70</f>
        <v>0</v>
      </c>
      <c r="W71" s="280" t="s">
        <v>55</v>
      </c>
      <c r="X71" s="265">
        <f>Z70</f>
        <v>0</v>
      </c>
      <c r="Y71" s="261" t="s">
        <v>19</v>
      </c>
      <c r="Z71" s="354" t="e">
        <f>V71/X71*100</f>
        <v>#DIV/0!</v>
      </c>
      <c r="AA71" s="354"/>
      <c r="AB71" s="258" t="s">
        <v>20</v>
      </c>
      <c r="AC71" s="355" t="e">
        <f>IF(Z71&gt;100,"OK",IF(Z71=100,"OK",IF(Z71&lt;100,"NG")))</f>
        <v>#DIV/0!</v>
      </c>
      <c r="AD71" s="356"/>
      <c r="AE71" s="357"/>
      <c r="AF71" s="335" t="e">
        <f>IF(OR(L71&gt;=28.5,Z71&gt;=100),"OK","NG")</f>
        <v>#DIV/0!</v>
      </c>
      <c r="AG71" s="336"/>
      <c r="AH71" s="337"/>
      <c r="AI71" s="329" t="s">
        <v>72</v>
      </c>
      <c r="AJ71" s="330"/>
      <c r="AK71" s="330"/>
      <c r="AL71" s="331"/>
      <c r="AM71" s="263">
        <f>BK70</f>
        <v>0</v>
      </c>
      <c r="AN71" s="259" t="s">
        <v>55</v>
      </c>
      <c r="AO71" s="264">
        <f>AY70</f>
        <v>28</v>
      </c>
      <c r="AP71" s="279" t="s">
        <v>19</v>
      </c>
      <c r="AQ71" s="338">
        <f>AM71/AO71*100</f>
        <v>0</v>
      </c>
      <c r="AR71" s="338"/>
      <c r="AS71" s="279" t="s">
        <v>20</v>
      </c>
      <c r="AT71" s="339" t="str">
        <f>IF(AQ71&gt;28.5,"OK",IF(AQ71=28.5,"OK",IF(AQ71&lt;28.5,"NG")))</f>
        <v>NG</v>
      </c>
      <c r="AU71" s="340"/>
      <c r="AV71" s="341"/>
      <c r="AW71" s="342" t="s">
        <v>76</v>
      </c>
      <c r="AX71" s="343"/>
      <c r="AY71" s="343"/>
      <c r="AZ71" s="344"/>
      <c r="BA71" s="262">
        <f>BK70</f>
        <v>0</v>
      </c>
      <c r="BB71" s="280" t="s">
        <v>55</v>
      </c>
      <c r="BC71" s="265">
        <f>BE70</f>
        <v>0</v>
      </c>
      <c r="BD71" s="261" t="s">
        <v>19</v>
      </c>
      <c r="BE71" s="354" t="e">
        <f>BA71/BC71*100</f>
        <v>#DIV/0!</v>
      </c>
      <c r="BF71" s="354"/>
      <c r="BG71" s="258" t="s">
        <v>20</v>
      </c>
      <c r="BH71" s="355" t="e">
        <f>IF(BE71&gt;100,"OK",IF(BE71=100,"OK",IF(BE71&lt;100,"NG")))</f>
        <v>#DIV/0!</v>
      </c>
      <c r="BI71" s="356"/>
      <c r="BJ71" s="357"/>
      <c r="BK71" s="335" t="e">
        <f>IF(OR(AQ71&gt;=28.5,BE71&gt;=100),"OK","NG")</f>
        <v>#DIV/0!</v>
      </c>
      <c r="BL71" s="336"/>
      <c r="BM71" s="337"/>
      <c r="BN71" s="168"/>
      <c r="BO71" s="147"/>
      <c r="BP71" s="147"/>
      <c r="BQ71" s="147"/>
      <c r="BR71" s="147"/>
    </row>
    <row r="72" spans="2:70" ht="12" customHeight="1" thickBot="1" x14ac:dyDescent="0.2">
      <c r="B72" s="22"/>
      <c r="C72" s="23"/>
      <c r="D72" s="24"/>
      <c r="E72" s="29"/>
      <c r="F72" s="6"/>
      <c r="G72" s="30"/>
      <c r="H72" s="31"/>
      <c r="I72" s="32"/>
      <c r="J72" s="6"/>
      <c r="K72" s="37"/>
      <c r="L72" s="10"/>
      <c r="M72" s="10"/>
      <c r="N72" s="10"/>
      <c r="O72" s="10"/>
      <c r="P72" s="10"/>
      <c r="Q72" s="10"/>
      <c r="R72" s="10"/>
      <c r="S72" s="10"/>
      <c r="T72" s="10"/>
      <c r="U72" s="10"/>
      <c r="V72" s="10"/>
      <c r="W72" s="10"/>
      <c r="X72" s="10"/>
      <c r="Y72" s="10"/>
      <c r="Z72" s="8"/>
    </row>
    <row r="73" spans="2:70" ht="20.25" customHeight="1" x14ac:dyDescent="0.15">
      <c r="B73" s="364" t="s">
        <v>0</v>
      </c>
      <c r="C73" s="365"/>
      <c r="D73" s="315">
        <f>MONTH(EDATE(AE3,10))</f>
        <v>3</v>
      </c>
      <c r="E73" s="316"/>
      <c r="F73" s="272" t="s">
        <v>84</v>
      </c>
      <c r="G73" s="272"/>
      <c r="H73" s="272"/>
      <c r="I73" s="272"/>
      <c r="J73" s="272"/>
      <c r="K73" s="272"/>
      <c r="L73" s="272"/>
      <c r="M73" s="272"/>
      <c r="N73" s="272"/>
      <c r="O73" s="272"/>
      <c r="P73" s="272"/>
      <c r="Q73" s="272"/>
      <c r="R73" s="272"/>
      <c r="S73" s="283"/>
      <c r="T73" s="283"/>
      <c r="U73" s="283"/>
      <c r="V73" s="283"/>
      <c r="W73" s="283"/>
      <c r="X73" s="283"/>
      <c r="Y73" s="283"/>
      <c r="Z73" s="283"/>
      <c r="AA73" s="283"/>
      <c r="AB73" s="283"/>
      <c r="AC73" s="283"/>
      <c r="AD73" s="283"/>
      <c r="AE73" s="283"/>
      <c r="AF73" s="281"/>
      <c r="AG73" s="281"/>
      <c r="AH73" s="281"/>
      <c r="AI73" s="315">
        <f>MONTH(EDATE(AE3,11))</f>
        <v>4</v>
      </c>
      <c r="AJ73" s="316"/>
      <c r="AK73" s="283" t="s">
        <v>84</v>
      </c>
      <c r="AL73" s="272"/>
      <c r="AM73" s="272"/>
      <c r="AN73" s="272"/>
      <c r="AO73" s="272"/>
      <c r="AP73" s="272"/>
      <c r="AQ73" s="272"/>
      <c r="AR73" s="272"/>
      <c r="AS73" s="272"/>
      <c r="AT73" s="272"/>
      <c r="AU73" s="272"/>
      <c r="AV73" s="272"/>
      <c r="AW73" s="272"/>
      <c r="AX73" s="272"/>
      <c r="AY73" s="272"/>
      <c r="AZ73" s="272"/>
      <c r="BA73" s="283"/>
      <c r="BB73" s="283"/>
      <c r="BC73" s="283"/>
      <c r="BD73" s="283"/>
      <c r="BE73" s="283"/>
      <c r="BF73" s="283"/>
      <c r="BG73" s="283"/>
      <c r="BH73" s="283"/>
      <c r="BI73" s="283"/>
      <c r="BJ73" s="283"/>
      <c r="BK73" s="283"/>
      <c r="BL73" s="281"/>
      <c r="BM73" s="282"/>
      <c r="BN73" s="382" t="s">
        <v>1</v>
      </c>
      <c r="BO73" s="382"/>
      <c r="BP73" s="382"/>
      <c r="BQ73" s="382"/>
      <c r="BR73" s="383"/>
    </row>
    <row r="74" spans="2:70" ht="15" customHeight="1" x14ac:dyDescent="0.15">
      <c r="B74" s="366"/>
      <c r="C74" s="367"/>
      <c r="D74" s="155">
        <f>DATE(YEAR(AE3),MONTH(AE3)+10,1)</f>
        <v>45717</v>
      </c>
      <c r="E74" s="116">
        <f>DATE(YEAR(D74),MONTH(D74),DAY(D74)+1)</f>
        <v>45718</v>
      </c>
      <c r="F74" s="116">
        <f t="shared" ref="F74" si="126">DATE(YEAR(E74),MONTH(E74),DAY(E74)+1)</f>
        <v>45719</v>
      </c>
      <c r="G74" s="116">
        <f t="shared" ref="G74" si="127">DATE(YEAR(F74),MONTH(F74),DAY(F74)+1)</f>
        <v>45720</v>
      </c>
      <c r="H74" s="116">
        <f t="shared" ref="H74" si="128">DATE(YEAR(G74),MONTH(G74),DAY(G74)+1)</f>
        <v>45721</v>
      </c>
      <c r="I74" s="116">
        <f t="shared" ref="I74" si="129">DATE(YEAR(H74),MONTH(H74),DAY(H74)+1)</f>
        <v>45722</v>
      </c>
      <c r="J74" s="116">
        <f t="shared" ref="J74" si="130">DATE(YEAR(I74),MONTH(I74),DAY(I74)+1)</f>
        <v>45723</v>
      </c>
      <c r="K74" s="116">
        <f t="shared" ref="K74" si="131">DATE(YEAR(J74),MONTH(J74),DAY(J74)+1)</f>
        <v>45724</v>
      </c>
      <c r="L74" s="116">
        <f t="shared" ref="L74" si="132">DATE(YEAR(K74),MONTH(K74),DAY(K74)+1)</f>
        <v>45725</v>
      </c>
      <c r="M74" s="116">
        <f t="shared" ref="M74" si="133">DATE(YEAR(L74),MONTH(L74),DAY(L74)+1)</f>
        <v>45726</v>
      </c>
      <c r="N74" s="116">
        <f t="shared" ref="N74" si="134">DATE(YEAR(M74),MONTH(M74),DAY(M74)+1)</f>
        <v>45727</v>
      </c>
      <c r="O74" s="116">
        <f t="shared" ref="O74" si="135">DATE(YEAR(N74),MONTH(N74),DAY(N74)+1)</f>
        <v>45728</v>
      </c>
      <c r="P74" s="116">
        <f t="shared" ref="P74" si="136">DATE(YEAR(O74),MONTH(O74),DAY(O74)+1)</f>
        <v>45729</v>
      </c>
      <c r="Q74" s="116">
        <f t="shared" ref="Q74" si="137">DATE(YEAR(P74),MONTH(P74),DAY(P74)+1)</f>
        <v>45730</v>
      </c>
      <c r="R74" s="116">
        <f t="shared" ref="R74" si="138">DATE(YEAR(Q74),MONTH(Q74),DAY(Q74)+1)</f>
        <v>45731</v>
      </c>
      <c r="S74" s="116">
        <f t="shared" ref="S74" si="139">DATE(YEAR(R74),MONTH(R74),DAY(R74)+1)</f>
        <v>45732</v>
      </c>
      <c r="T74" s="116">
        <f t="shared" ref="T74" si="140">DATE(YEAR(S74),MONTH(S74),DAY(S74)+1)</f>
        <v>45733</v>
      </c>
      <c r="U74" s="116">
        <f t="shared" ref="U74" si="141">DATE(YEAR(T74),MONTH(T74),DAY(T74)+1)</f>
        <v>45734</v>
      </c>
      <c r="V74" s="116">
        <f t="shared" ref="V74" si="142">DATE(YEAR(U74),MONTH(U74),DAY(U74)+1)</f>
        <v>45735</v>
      </c>
      <c r="W74" s="116">
        <f t="shared" ref="W74" si="143">DATE(YEAR(V74),MONTH(V74),DAY(V74)+1)</f>
        <v>45736</v>
      </c>
      <c r="X74" s="116">
        <f t="shared" ref="X74" si="144">DATE(YEAR(W74),MONTH(W74),DAY(W74)+1)</f>
        <v>45737</v>
      </c>
      <c r="Y74" s="116">
        <f t="shared" ref="Y74" si="145">DATE(YEAR(X74),MONTH(X74),DAY(X74)+1)</f>
        <v>45738</v>
      </c>
      <c r="Z74" s="116">
        <f t="shared" ref="Z74" si="146">DATE(YEAR(Y74),MONTH(Y74),DAY(Y74)+1)</f>
        <v>45739</v>
      </c>
      <c r="AA74" s="116">
        <f t="shared" ref="AA74" si="147">DATE(YEAR(Z74),MONTH(Z74),DAY(Z74)+1)</f>
        <v>45740</v>
      </c>
      <c r="AB74" s="116">
        <f t="shared" ref="AB74" si="148">DATE(YEAR(AA74),MONTH(AA74),DAY(AA74)+1)</f>
        <v>45741</v>
      </c>
      <c r="AC74" s="116">
        <f t="shared" ref="AC74" si="149">DATE(YEAR(AB74),MONTH(AB74),DAY(AB74)+1)</f>
        <v>45742</v>
      </c>
      <c r="AD74" s="116">
        <f t="shared" ref="AD74" si="150">DATE(YEAR(AC74),MONTH(AC74),DAY(AC74)+1)</f>
        <v>45743</v>
      </c>
      <c r="AE74" s="189">
        <f t="shared" ref="AE74" si="151">DATE(YEAR(AD74),MONTH(AD74),DAY(AD74)+1)</f>
        <v>45744</v>
      </c>
      <c r="AF74" s="116">
        <f>IF(AE74="","",IF(DAY(AE74+1)=1,"",AE74+1))</f>
        <v>45745</v>
      </c>
      <c r="AG74" s="116">
        <f>IF(AF74="","",IF(DAY(AF74+1)=1,"",AF74+1))</f>
        <v>45746</v>
      </c>
      <c r="AH74" s="139">
        <f>IF(AG74="","",IF(DAY(AG74+1)=1,"",AG74+1))</f>
        <v>45747</v>
      </c>
      <c r="AI74" s="219">
        <f>DATE(YEAR(AE3),MONTH(AE3)+11,1)</f>
        <v>45748</v>
      </c>
      <c r="AJ74" s="116">
        <f t="shared" ref="AJ74" si="152">DATE(YEAR(AI74),MONTH(AI74),DAY(AI74)+1)</f>
        <v>45749</v>
      </c>
      <c r="AK74" s="116">
        <f t="shared" ref="AK74" si="153">DATE(YEAR(AJ74),MONTH(AJ74),DAY(AJ74)+1)</f>
        <v>45750</v>
      </c>
      <c r="AL74" s="116">
        <f t="shared" ref="AL74" si="154">DATE(YEAR(AK74),MONTH(AK74),DAY(AK74)+1)</f>
        <v>45751</v>
      </c>
      <c r="AM74" s="116">
        <f t="shared" ref="AM74" si="155">DATE(YEAR(AL74),MONTH(AL74),DAY(AL74)+1)</f>
        <v>45752</v>
      </c>
      <c r="AN74" s="116">
        <f t="shared" ref="AN74" si="156">DATE(YEAR(AM74),MONTH(AM74),DAY(AM74)+1)</f>
        <v>45753</v>
      </c>
      <c r="AO74" s="116">
        <f t="shared" ref="AO74" si="157">DATE(YEAR(AN74),MONTH(AN74),DAY(AN74)+1)</f>
        <v>45754</v>
      </c>
      <c r="AP74" s="116">
        <f t="shared" ref="AP74" si="158">DATE(YEAR(AO74),MONTH(AO74),DAY(AO74)+1)</f>
        <v>45755</v>
      </c>
      <c r="AQ74" s="116">
        <f t="shared" ref="AQ74" si="159">DATE(YEAR(AP74),MONTH(AP74),DAY(AP74)+1)</f>
        <v>45756</v>
      </c>
      <c r="AR74" s="116">
        <f t="shared" ref="AR74" si="160">DATE(YEAR(AQ74),MONTH(AQ74),DAY(AQ74)+1)</f>
        <v>45757</v>
      </c>
      <c r="AS74" s="116">
        <f t="shared" ref="AS74" si="161">DATE(YEAR(AR74),MONTH(AR74),DAY(AR74)+1)</f>
        <v>45758</v>
      </c>
      <c r="AT74" s="116">
        <f t="shared" ref="AT74" si="162">DATE(YEAR(AS74),MONTH(AS74),DAY(AS74)+1)</f>
        <v>45759</v>
      </c>
      <c r="AU74" s="116">
        <f t="shared" ref="AU74" si="163">DATE(YEAR(AT74),MONTH(AT74),DAY(AT74)+1)</f>
        <v>45760</v>
      </c>
      <c r="AV74" s="116">
        <f t="shared" ref="AV74" si="164">DATE(YEAR(AU74),MONTH(AU74),DAY(AU74)+1)</f>
        <v>45761</v>
      </c>
      <c r="AW74" s="116">
        <f t="shared" ref="AW74" si="165">DATE(YEAR(AV74),MONTH(AV74),DAY(AV74)+1)</f>
        <v>45762</v>
      </c>
      <c r="AX74" s="116">
        <f t="shared" ref="AX74" si="166">DATE(YEAR(AW74),MONTH(AW74),DAY(AW74)+1)</f>
        <v>45763</v>
      </c>
      <c r="AY74" s="116">
        <f t="shared" ref="AY74" si="167">DATE(YEAR(AX74),MONTH(AX74),DAY(AX74)+1)</f>
        <v>45764</v>
      </c>
      <c r="AZ74" s="116">
        <f t="shared" ref="AZ74" si="168">DATE(YEAR(AY74),MONTH(AY74),DAY(AY74)+1)</f>
        <v>45765</v>
      </c>
      <c r="BA74" s="116">
        <f t="shared" ref="BA74" si="169">DATE(YEAR(AZ74),MONTH(AZ74),DAY(AZ74)+1)</f>
        <v>45766</v>
      </c>
      <c r="BB74" s="116">
        <f t="shared" ref="BB74" si="170">DATE(YEAR(BA74),MONTH(BA74),DAY(BA74)+1)</f>
        <v>45767</v>
      </c>
      <c r="BC74" s="116">
        <f t="shared" ref="BC74" si="171">DATE(YEAR(BB74),MONTH(BB74),DAY(BB74)+1)</f>
        <v>45768</v>
      </c>
      <c r="BD74" s="116">
        <f t="shared" ref="BD74" si="172">DATE(YEAR(BC74),MONTH(BC74),DAY(BC74)+1)</f>
        <v>45769</v>
      </c>
      <c r="BE74" s="116">
        <f t="shared" ref="BE74" si="173">DATE(YEAR(BD74),MONTH(BD74),DAY(BD74)+1)</f>
        <v>45770</v>
      </c>
      <c r="BF74" s="116">
        <f t="shared" ref="BF74" si="174">DATE(YEAR(BE74),MONTH(BE74),DAY(BE74)+1)</f>
        <v>45771</v>
      </c>
      <c r="BG74" s="116">
        <f t="shared" ref="BG74" si="175">DATE(YEAR(BF74),MONTH(BF74),DAY(BF74)+1)</f>
        <v>45772</v>
      </c>
      <c r="BH74" s="116">
        <f t="shared" ref="BH74" si="176">DATE(YEAR(BG74),MONTH(BG74),DAY(BG74)+1)</f>
        <v>45773</v>
      </c>
      <c r="BI74" s="116">
        <f t="shared" ref="BI74" si="177">DATE(YEAR(BH74),MONTH(BH74),DAY(BH74)+1)</f>
        <v>45774</v>
      </c>
      <c r="BJ74" s="116">
        <f t="shared" ref="BJ74" si="178">DATE(YEAR(BI74),MONTH(BI74),DAY(BI74)+1)</f>
        <v>45775</v>
      </c>
      <c r="BK74" s="189">
        <f t="shared" ref="BK74:BL74" si="179">IF(BJ74="","",IF(DAY(BJ74+1)=1,"",BJ74+1))</f>
        <v>45776</v>
      </c>
      <c r="BL74" s="116">
        <f t="shared" si="179"/>
        <v>45777</v>
      </c>
      <c r="BM74" s="299" t="str">
        <f>IF(BL74="","",IF(DAY(BL74+1)=1,"",BL74+1))</f>
        <v/>
      </c>
      <c r="BN74" s="385"/>
      <c r="BO74" s="385"/>
      <c r="BP74" s="385"/>
      <c r="BQ74" s="385"/>
      <c r="BR74" s="386"/>
    </row>
    <row r="75" spans="2:70" ht="15" customHeight="1" thickBot="1" x14ac:dyDescent="0.2">
      <c r="B75" s="345"/>
      <c r="C75" s="346"/>
      <c r="D75" s="172" t="str">
        <f>TEXT(D74,"aaa")</f>
        <v>土</v>
      </c>
      <c r="E75" s="173" t="str">
        <f t="shared" ref="E75:BM75" si="180">TEXT(E74,"aaa")</f>
        <v>日</v>
      </c>
      <c r="F75" s="173" t="str">
        <f t="shared" si="180"/>
        <v>月</v>
      </c>
      <c r="G75" s="173" t="str">
        <f t="shared" si="180"/>
        <v>火</v>
      </c>
      <c r="H75" s="173" t="str">
        <f t="shared" si="180"/>
        <v>水</v>
      </c>
      <c r="I75" s="173" t="str">
        <f t="shared" si="180"/>
        <v>木</v>
      </c>
      <c r="J75" s="173" t="str">
        <f t="shared" si="180"/>
        <v>金</v>
      </c>
      <c r="K75" s="173" t="str">
        <f t="shared" si="180"/>
        <v>土</v>
      </c>
      <c r="L75" s="173" t="str">
        <f t="shared" si="180"/>
        <v>日</v>
      </c>
      <c r="M75" s="173" t="str">
        <f t="shared" si="180"/>
        <v>月</v>
      </c>
      <c r="N75" s="173" t="str">
        <f t="shared" si="180"/>
        <v>火</v>
      </c>
      <c r="O75" s="173" t="str">
        <f t="shared" si="180"/>
        <v>水</v>
      </c>
      <c r="P75" s="173" t="str">
        <f t="shared" si="180"/>
        <v>木</v>
      </c>
      <c r="Q75" s="173" t="str">
        <f t="shared" si="180"/>
        <v>金</v>
      </c>
      <c r="R75" s="173" t="str">
        <f t="shared" si="180"/>
        <v>土</v>
      </c>
      <c r="S75" s="173" t="str">
        <f t="shared" si="180"/>
        <v>日</v>
      </c>
      <c r="T75" s="173" t="str">
        <f t="shared" si="180"/>
        <v>月</v>
      </c>
      <c r="U75" s="173" t="str">
        <f t="shared" si="180"/>
        <v>火</v>
      </c>
      <c r="V75" s="173" t="str">
        <f t="shared" si="180"/>
        <v>水</v>
      </c>
      <c r="W75" s="173" t="str">
        <f t="shared" si="180"/>
        <v>木</v>
      </c>
      <c r="X75" s="173" t="str">
        <f t="shared" si="180"/>
        <v>金</v>
      </c>
      <c r="Y75" s="173" t="str">
        <f t="shared" si="180"/>
        <v>土</v>
      </c>
      <c r="Z75" s="173" t="str">
        <f t="shared" si="180"/>
        <v>日</v>
      </c>
      <c r="AA75" s="173" t="str">
        <f t="shared" si="180"/>
        <v>月</v>
      </c>
      <c r="AB75" s="173" t="str">
        <f t="shared" si="180"/>
        <v>火</v>
      </c>
      <c r="AC75" s="173" t="str">
        <f t="shared" si="180"/>
        <v>水</v>
      </c>
      <c r="AD75" s="173" t="str">
        <f t="shared" si="180"/>
        <v>木</v>
      </c>
      <c r="AE75" s="190" t="str">
        <f t="shared" si="180"/>
        <v>金</v>
      </c>
      <c r="AF75" s="236" t="str">
        <f t="shared" si="180"/>
        <v>土</v>
      </c>
      <c r="AG75" s="236" t="str">
        <f t="shared" si="180"/>
        <v>日</v>
      </c>
      <c r="AH75" s="237" t="str">
        <f t="shared" si="180"/>
        <v>月</v>
      </c>
      <c r="AI75" s="220" t="str">
        <f t="shared" si="180"/>
        <v>火</v>
      </c>
      <c r="AJ75" s="173" t="str">
        <f t="shared" si="180"/>
        <v>水</v>
      </c>
      <c r="AK75" s="173" t="str">
        <f t="shared" si="180"/>
        <v>木</v>
      </c>
      <c r="AL75" s="173" t="str">
        <f t="shared" si="180"/>
        <v>金</v>
      </c>
      <c r="AM75" s="173" t="str">
        <f t="shared" si="180"/>
        <v>土</v>
      </c>
      <c r="AN75" s="173" t="str">
        <f t="shared" si="180"/>
        <v>日</v>
      </c>
      <c r="AO75" s="173" t="str">
        <f t="shared" si="180"/>
        <v>月</v>
      </c>
      <c r="AP75" s="173" t="str">
        <f t="shared" si="180"/>
        <v>火</v>
      </c>
      <c r="AQ75" s="173" t="str">
        <f t="shared" si="180"/>
        <v>水</v>
      </c>
      <c r="AR75" s="173" t="str">
        <f t="shared" si="180"/>
        <v>木</v>
      </c>
      <c r="AS75" s="173" t="str">
        <f t="shared" si="180"/>
        <v>金</v>
      </c>
      <c r="AT75" s="173" t="str">
        <f t="shared" si="180"/>
        <v>土</v>
      </c>
      <c r="AU75" s="173" t="str">
        <f t="shared" si="180"/>
        <v>日</v>
      </c>
      <c r="AV75" s="173" t="str">
        <f t="shared" si="180"/>
        <v>月</v>
      </c>
      <c r="AW75" s="173" t="str">
        <f t="shared" si="180"/>
        <v>火</v>
      </c>
      <c r="AX75" s="173" t="str">
        <f t="shared" si="180"/>
        <v>水</v>
      </c>
      <c r="AY75" s="173" t="str">
        <f t="shared" si="180"/>
        <v>木</v>
      </c>
      <c r="AZ75" s="173" t="str">
        <f t="shared" si="180"/>
        <v>金</v>
      </c>
      <c r="BA75" s="173" t="str">
        <f t="shared" si="180"/>
        <v>土</v>
      </c>
      <c r="BB75" s="173" t="str">
        <f t="shared" si="180"/>
        <v>日</v>
      </c>
      <c r="BC75" s="173" t="str">
        <f t="shared" si="180"/>
        <v>月</v>
      </c>
      <c r="BD75" s="173" t="str">
        <f t="shared" si="180"/>
        <v>火</v>
      </c>
      <c r="BE75" s="173" t="str">
        <f t="shared" si="180"/>
        <v>水</v>
      </c>
      <c r="BF75" s="173" t="str">
        <f t="shared" si="180"/>
        <v>木</v>
      </c>
      <c r="BG75" s="173" t="str">
        <f t="shared" si="180"/>
        <v>金</v>
      </c>
      <c r="BH75" s="173" t="str">
        <f t="shared" si="180"/>
        <v>土</v>
      </c>
      <c r="BI75" s="173" t="str">
        <f t="shared" si="180"/>
        <v>日</v>
      </c>
      <c r="BJ75" s="173" t="str">
        <f t="shared" si="180"/>
        <v>月</v>
      </c>
      <c r="BK75" s="173" t="str">
        <f t="shared" si="180"/>
        <v>火</v>
      </c>
      <c r="BL75" s="236" t="str">
        <f t="shared" si="180"/>
        <v>水</v>
      </c>
      <c r="BM75" s="237" t="str">
        <f t="shared" si="180"/>
        <v/>
      </c>
      <c r="BN75" s="388"/>
      <c r="BO75" s="388"/>
      <c r="BP75" s="388"/>
      <c r="BQ75" s="388"/>
      <c r="BR75" s="389"/>
    </row>
    <row r="76" spans="2:70" ht="31.5" customHeight="1" thickBot="1" x14ac:dyDescent="0.2">
      <c r="B76" s="347" t="s">
        <v>5</v>
      </c>
      <c r="C76" s="348"/>
      <c r="D76" s="156"/>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40"/>
      <c r="AI76" s="221"/>
      <c r="AJ76" s="125"/>
      <c r="AK76" s="125"/>
      <c r="AL76" s="125"/>
      <c r="AM76" s="125"/>
      <c r="AN76" s="125"/>
      <c r="AO76" s="125"/>
      <c r="AP76" s="125"/>
      <c r="AQ76" s="125"/>
      <c r="AR76" s="125"/>
      <c r="AS76" s="125"/>
      <c r="AT76" s="125"/>
      <c r="AU76" s="125"/>
      <c r="AV76" s="125"/>
      <c r="AW76" s="125"/>
      <c r="AX76" s="125"/>
      <c r="AY76" s="125"/>
      <c r="AZ76" s="125"/>
      <c r="BA76" s="125"/>
      <c r="BB76" s="125"/>
      <c r="BC76" s="125"/>
      <c r="BD76" s="125"/>
      <c r="BE76" s="125"/>
      <c r="BF76" s="125"/>
      <c r="BG76" s="125"/>
      <c r="BH76" s="125"/>
      <c r="BI76" s="125"/>
      <c r="BJ76" s="191"/>
      <c r="BK76" s="191"/>
      <c r="BL76" s="125" t="s">
        <v>68</v>
      </c>
      <c r="BM76" s="140"/>
      <c r="BN76" s="349"/>
      <c r="BO76" s="349"/>
      <c r="BP76" s="349"/>
      <c r="BQ76" s="349"/>
      <c r="BR76" s="350"/>
    </row>
    <row r="77" spans="2:70" ht="15" customHeight="1" x14ac:dyDescent="0.15">
      <c r="B77" s="305"/>
      <c r="C77" s="306"/>
      <c r="D77" s="157"/>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197"/>
      <c r="AF77" s="253"/>
      <c r="AG77" s="253"/>
      <c r="AH77" s="254"/>
      <c r="AI77" s="222"/>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197"/>
      <c r="BK77" s="197"/>
      <c r="BL77" s="253"/>
      <c r="BM77" s="254"/>
      <c r="BN77" s="307"/>
      <c r="BO77" s="307"/>
      <c r="BP77" s="307"/>
      <c r="BQ77" s="307"/>
      <c r="BR77" s="308"/>
    </row>
    <row r="78" spans="2:70" ht="15" customHeight="1" x14ac:dyDescent="0.15">
      <c r="B78" s="309"/>
      <c r="C78" s="310"/>
      <c r="D78" s="158"/>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193"/>
      <c r="AF78" s="73"/>
      <c r="AG78" s="73"/>
      <c r="AH78" s="141"/>
      <c r="AI78" s="22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193"/>
      <c r="BK78" s="193"/>
      <c r="BL78" s="73"/>
      <c r="BM78" s="141"/>
      <c r="BN78" s="311"/>
      <c r="BO78" s="311"/>
      <c r="BP78" s="311"/>
      <c r="BQ78" s="311"/>
      <c r="BR78" s="312"/>
    </row>
    <row r="79" spans="2:70" ht="15" customHeight="1" thickBot="1" x14ac:dyDescent="0.2">
      <c r="B79" s="313"/>
      <c r="C79" s="314"/>
      <c r="D79" s="159"/>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198"/>
      <c r="AF79" s="72"/>
      <c r="AG79" s="250"/>
      <c r="AH79" s="251"/>
      <c r="AI79" s="239"/>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c r="BI79" s="72"/>
      <c r="BJ79" s="198"/>
      <c r="BK79" s="198"/>
      <c r="BL79" s="72"/>
      <c r="BM79" s="142"/>
      <c r="BN79" s="58"/>
      <c r="BO79" s="59"/>
      <c r="BP79" s="59"/>
      <c r="BQ79" s="59"/>
      <c r="BR79" s="60"/>
    </row>
    <row r="80" spans="2:70" ht="15" customHeight="1" x14ac:dyDescent="0.15">
      <c r="B80" s="315" t="str">
        <f>B68</f>
        <v>休工日●</v>
      </c>
      <c r="C80" s="316"/>
      <c r="D80" s="160"/>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252"/>
      <c r="AH80" s="166"/>
      <c r="AI80" s="225"/>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195"/>
      <c r="BK80" s="195"/>
      <c r="BL80" s="52"/>
      <c r="BM80" s="143"/>
      <c r="BN80" s="317">
        <f>COUNTIF(D80:BM80,"●")</f>
        <v>0</v>
      </c>
      <c r="BO80" s="317"/>
      <c r="BP80" s="317"/>
      <c r="BQ80" s="317"/>
      <c r="BR80" s="318"/>
    </row>
    <row r="81" spans="2:71" s="55" customFormat="1" ht="15" customHeight="1" thickBot="1" x14ac:dyDescent="0.2">
      <c r="B81" s="345" t="str">
        <f>B69</f>
        <v>対象外×</v>
      </c>
      <c r="C81" s="346"/>
      <c r="D81" s="178"/>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99"/>
      <c r="AF81" s="242"/>
      <c r="AG81" s="242"/>
      <c r="AH81" s="244"/>
      <c r="AI81" s="240"/>
      <c r="AJ81" s="161"/>
      <c r="AK81" s="161"/>
      <c r="AL81" s="161"/>
      <c r="AM81" s="161"/>
      <c r="AN81" s="161"/>
      <c r="AO81" s="161"/>
      <c r="AP81" s="161"/>
      <c r="AQ81" s="161"/>
      <c r="AR81" s="161"/>
      <c r="AS81" s="161"/>
      <c r="AT81" s="161"/>
      <c r="AU81" s="161"/>
      <c r="AV81" s="161"/>
      <c r="AW81" s="161"/>
      <c r="AX81" s="161"/>
      <c r="AY81" s="161"/>
      <c r="AZ81" s="161"/>
      <c r="BA81" s="161"/>
      <c r="BB81" s="161"/>
      <c r="BC81" s="161"/>
      <c r="BD81" s="161"/>
      <c r="BE81" s="161"/>
      <c r="BF81" s="161"/>
      <c r="BG81" s="161"/>
      <c r="BH81" s="161"/>
      <c r="BI81" s="161"/>
      <c r="BJ81" s="161"/>
      <c r="BK81" s="161"/>
      <c r="BL81" s="161"/>
      <c r="BM81" s="244"/>
      <c r="BN81" s="435">
        <f>COUNTIF(D81:BM81,"×")+COUNTIF(D81:BK81,"△")</f>
        <v>0</v>
      </c>
      <c r="BO81" s="435"/>
      <c r="BP81" s="435"/>
      <c r="BQ81" s="435"/>
      <c r="BR81" s="436"/>
    </row>
    <row r="82" spans="2:71" ht="19.5" customHeight="1" thickBot="1" x14ac:dyDescent="0.2">
      <c r="B82" s="301"/>
      <c r="C82" s="302"/>
      <c r="D82" s="319" t="s">
        <v>46</v>
      </c>
      <c r="E82" s="320"/>
      <c r="F82" s="320"/>
      <c r="G82" s="321"/>
      <c r="H82" s="368">
        <f>IF(MONTH(AP3)=D73,AP3-D74+1,DAY(EOMONTH(D74,0)))</f>
        <v>31</v>
      </c>
      <c r="I82" s="369"/>
      <c r="J82" s="393" t="s">
        <v>77</v>
      </c>
      <c r="K82" s="394"/>
      <c r="L82" s="394"/>
      <c r="M82" s="394"/>
      <c r="N82" s="395">
        <f>COUNTIF(D81:AH81,"×")</f>
        <v>0</v>
      </c>
      <c r="O82" s="396"/>
      <c r="P82" s="322" t="s">
        <v>56</v>
      </c>
      <c r="Q82" s="323"/>
      <c r="R82" s="323"/>
      <c r="S82" s="323"/>
      <c r="T82" s="358">
        <f>H82-N82</f>
        <v>31</v>
      </c>
      <c r="U82" s="359"/>
      <c r="V82" s="360" t="str">
        <f>V58</f>
        <v>土日数</v>
      </c>
      <c r="W82" s="361"/>
      <c r="X82" s="361"/>
      <c r="Y82" s="361"/>
      <c r="Z82" s="362"/>
      <c r="AA82" s="363"/>
      <c r="AB82" s="324" t="s">
        <v>22</v>
      </c>
      <c r="AC82" s="324"/>
      <c r="AD82" s="324"/>
      <c r="AE82" s="325"/>
      <c r="AF82" s="326">
        <f>COUNTIF(D80:AH80,"●")</f>
        <v>0</v>
      </c>
      <c r="AG82" s="327"/>
      <c r="AH82" s="328"/>
      <c r="AI82" s="319" t="s">
        <v>46</v>
      </c>
      <c r="AJ82" s="320"/>
      <c r="AK82" s="320"/>
      <c r="AL82" s="321"/>
      <c r="AM82" s="368">
        <f>IF(MONTH(AP3)=AI73,AP3-AI74+1,DAY(EOMONTH(AI74,0)))</f>
        <v>30</v>
      </c>
      <c r="AN82" s="369"/>
      <c r="AO82" s="393" t="s">
        <v>77</v>
      </c>
      <c r="AP82" s="394"/>
      <c r="AQ82" s="394"/>
      <c r="AR82" s="394"/>
      <c r="AS82" s="395">
        <f>COUNTIF(AI81:BM81,"×")</f>
        <v>0</v>
      </c>
      <c r="AT82" s="396"/>
      <c r="AU82" s="322" t="s">
        <v>56</v>
      </c>
      <c r="AV82" s="323"/>
      <c r="AW82" s="323"/>
      <c r="AX82" s="323"/>
      <c r="AY82" s="358">
        <f>AM82-AS82</f>
        <v>30</v>
      </c>
      <c r="AZ82" s="359"/>
      <c r="BA82" s="360" t="str">
        <f>V58</f>
        <v>土日数</v>
      </c>
      <c r="BB82" s="361"/>
      <c r="BC82" s="361"/>
      <c r="BD82" s="361"/>
      <c r="BE82" s="449"/>
      <c r="BF82" s="450"/>
      <c r="BG82" s="324" t="s">
        <v>22</v>
      </c>
      <c r="BH82" s="324"/>
      <c r="BI82" s="324"/>
      <c r="BJ82" s="325"/>
      <c r="BK82" s="332">
        <f>COUNTIF(AI80:BM80,"●")</f>
        <v>0</v>
      </c>
      <c r="BL82" s="333"/>
      <c r="BM82" s="334"/>
      <c r="BN82" s="167"/>
      <c r="BO82" s="85"/>
      <c r="BP82" s="85"/>
      <c r="BQ82" s="85"/>
      <c r="BR82" s="85"/>
    </row>
    <row r="83" spans="2:71" ht="19.5" customHeight="1" thickBot="1" x14ac:dyDescent="0.2">
      <c r="B83" s="303"/>
      <c r="C83" s="304"/>
      <c r="D83" s="329" t="s">
        <v>72</v>
      </c>
      <c r="E83" s="330"/>
      <c r="F83" s="330"/>
      <c r="G83" s="331"/>
      <c r="H83" s="263">
        <f>AF82</f>
        <v>0</v>
      </c>
      <c r="I83" s="259" t="s">
        <v>55</v>
      </c>
      <c r="J83" s="264">
        <f>T82</f>
        <v>31</v>
      </c>
      <c r="K83" s="279" t="s">
        <v>19</v>
      </c>
      <c r="L83" s="338">
        <f>H83/J83*100</f>
        <v>0</v>
      </c>
      <c r="M83" s="338"/>
      <c r="N83" s="279" t="s">
        <v>20</v>
      </c>
      <c r="O83" s="339" t="str">
        <f>IF(L83&gt;28.5,"OK",IF(L83=28.5,"OK",IF(L83&lt;28.5,"NG")))</f>
        <v>NG</v>
      </c>
      <c r="P83" s="340"/>
      <c r="Q83" s="341"/>
      <c r="R83" s="342" t="s">
        <v>76</v>
      </c>
      <c r="S83" s="343"/>
      <c r="T83" s="343"/>
      <c r="U83" s="344"/>
      <c r="V83" s="262">
        <f>AF82</f>
        <v>0</v>
      </c>
      <c r="W83" s="280" t="s">
        <v>55</v>
      </c>
      <c r="X83" s="265">
        <f>Z82</f>
        <v>0</v>
      </c>
      <c r="Y83" s="261" t="s">
        <v>19</v>
      </c>
      <c r="Z83" s="354" t="e">
        <f>V83/X83*100</f>
        <v>#DIV/0!</v>
      </c>
      <c r="AA83" s="354"/>
      <c r="AB83" s="258" t="s">
        <v>20</v>
      </c>
      <c r="AC83" s="355" t="e">
        <f>IF(Z83&gt;100,"OK",IF(Z83=100,"OK",IF(Z83&lt;100,"NG")))</f>
        <v>#DIV/0!</v>
      </c>
      <c r="AD83" s="356"/>
      <c r="AE83" s="357"/>
      <c r="AF83" s="335" t="e">
        <f>IF(OR(L83&gt;=28.5,Z83&gt;=100),"OK","NG")</f>
        <v>#DIV/0!</v>
      </c>
      <c r="AG83" s="336"/>
      <c r="AH83" s="337"/>
      <c r="AI83" s="329" t="s">
        <v>72</v>
      </c>
      <c r="AJ83" s="330"/>
      <c r="AK83" s="330"/>
      <c r="AL83" s="331"/>
      <c r="AM83" s="263">
        <f>BK82</f>
        <v>0</v>
      </c>
      <c r="AN83" s="259" t="s">
        <v>55</v>
      </c>
      <c r="AO83" s="264">
        <f>AY82</f>
        <v>30</v>
      </c>
      <c r="AP83" s="279" t="s">
        <v>19</v>
      </c>
      <c r="AQ83" s="338">
        <f>AM83/AO83*100</f>
        <v>0</v>
      </c>
      <c r="AR83" s="338"/>
      <c r="AS83" s="279" t="s">
        <v>20</v>
      </c>
      <c r="AT83" s="339" t="str">
        <f>IF(AQ83&gt;28.5,"OK",IF(AQ83=28.5,"OK",IF(AQ83&lt;28.5,"NG")))</f>
        <v>NG</v>
      </c>
      <c r="AU83" s="340"/>
      <c r="AV83" s="341"/>
      <c r="AW83" s="342" t="s">
        <v>76</v>
      </c>
      <c r="AX83" s="343"/>
      <c r="AY83" s="343"/>
      <c r="AZ83" s="344"/>
      <c r="BA83" s="262">
        <f>BK82</f>
        <v>0</v>
      </c>
      <c r="BB83" s="280" t="s">
        <v>55</v>
      </c>
      <c r="BC83" s="265">
        <f>BE82</f>
        <v>0</v>
      </c>
      <c r="BD83" s="261" t="s">
        <v>19</v>
      </c>
      <c r="BE83" s="354" t="e">
        <f>BA83/BC83*100</f>
        <v>#DIV/0!</v>
      </c>
      <c r="BF83" s="354"/>
      <c r="BG83" s="258" t="s">
        <v>20</v>
      </c>
      <c r="BH83" s="355" t="e">
        <f>IF(BE83&gt;100,"OK",IF(BE83=100,"OK",IF(BE83&lt;100,"NG")))</f>
        <v>#DIV/0!</v>
      </c>
      <c r="BI83" s="356"/>
      <c r="BJ83" s="357"/>
      <c r="BK83" s="335" t="e">
        <f>IF(OR(AQ83&gt;=28.5,BE83&gt;=100),"OK","NG")</f>
        <v>#DIV/0!</v>
      </c>
      <c r="BL83" s="336"/>
      <c r="BM83" s="337"/>
      <c r="BN83" s="168"/>
      <c r="BO83" s="147"/>
      <c r="BP83" s="147"/>
      <c r="BQ83" s="147"/>
      <c r="BR83" s="147"/>
    </row>
    <row r="84" spans="2:71" ht="11.25" customHeight="1" x14ac:dyDescent="0.15">
      <c r="B84" s="74"/>
      <c r="C84" s="75"/>
      <c r="D84" s="76"/>
      <c r="E84" s="77"/>
      <c r="F84" s="78"/>
      <c r="G84" s="79"/>
      <c r="H84" s="80"/>
      <c r="I84" s="81"/>
      <c r="J84" s="78"/>
      <c r="K84" s="82"/>
      <c r="L84" s="83"/>
      <c r="M84" s="83"/>
      <c r="N84" s="83"/>
      <c r="O84" s="83"/>
      <c r="P84" s="83"/>
      <c r="Q84" s="83"/>
      <c r="R84" s="83"/>
      <c r="S84" s="83"/>
      <c r="T84" s="83"/>
      <c r="U84" s="83"/>
      <c r="V84" s="83"/>
      <c r="W84" s="83"/>
      <c r="X84" s="83"/>
      <c r="Y84" s="83"/>
      <c r="Z84" s="84"/>
      <c r="AA84" s="85"/>
      <c r="AB84" s="85"/>
      <c r="AC84" s="85"/>
      <c r="AD84" s="85"/>
      <c r="AE84" s="85"/>
      <c r="AF84" s="85"/>
      <c r="AG84" s="85"/>
      <c r="AH84" s="85"/>
      <c r="AI84" s="85"/>
      <c r="AJ84" s="85"/>
      <c r="AK84" s="85"/>
      <c r="AL84" s="85"/>
      <c r="AM84" s="85"/>
      <c r="AN84" s="85"/>
      <c r="AO84" s="85"/>
      <c r="AP84" s="85"/>
      <c r="AQ84" s="85"/>
      <c r="AR84" s="85"/>
      <c r="AS84" s="85"/>
      <c r="AT84" s="85"/>
      <c r="AU84" s="85"/>
      <c r="AV84" s="85"/>
      <c r="AW84" s="85"/>
      <c r="AX84" s="85"/>
      <c r="AY84" s="85"/>
      <c r="AZ84" s="85"/>
      <c r="BA84" s="85"/>
      <c r="BB84" s="85"/>
      <c r="BC84" s="85"/>
      <c r="BD84" s="85"/>
      <c r="BE84" s="85"/>
      <c r="BF84" s="85"/>
      <c r="BG84" s="85"/>
      <c r="BH84" s="85"/>
      <c r="BI84" s="147"/>
      <c r="BJ84" s="147"/>
      <c r="BK84" s="147"/>
      <c r="BL84" s="147"/>
      <c r="BM84" s="147"/>
      <c r="BN84" s="147"/>
      <c r="BO84" s="147"/>
      <c r="BP84" s="147"/>
      <c r="BQ84" s="147"/>
      <c r="BR84" s="147"/>
    </row>
    <row r="85" spans="2:71" s="65" customFormat="1" ht="19.5" customHeight="1" thickBot="1" x14ac:dyDescent="0.2">
      <c r="B85" s="86"/>
      <c r="C85" s="86"/>
      <c r="D85" s="105" t="s">
        <v>21</v>
      </c>
      <c r="E85" s="106"/>
      <c r="F85" s="107"/>
      <c r="G85" s="108"/>
      <c r="H85" s="109"/>
      <c r="I85" s="109"/>
      <c r="J85" s="110"/>
      <c r="K85" s="111"/>
      <c r="L85" s="112"/>
      <c r="M85" s="112"/>
      <c r="N85" s="112"/>
      <c r="O85" s="112"/>
      <c r="P85" s="110"/>
      <c r="Q85" s="110"/>
      <c r="R85" s="112"/>
      <c r="S85" s="112"/>
      <c r="T85" s="113"/>
      <c r="U85" s="113"/>
      <c r="V85" s="113"/>
      <c r="W85" s="113"/>
      <c r="X85" s="113"/>
      <c r="Y85" s="114" t="s">
        <v>59</v>
      </c>
      <c r="Z85" s="113"/>
      <c r="AA85" s="92"/>
      <c r="AB85" s="92"/>
      <c r="AC85" s="92"/>
      <c r="AD85" s="93"/>
      <c r="AE85" s="94"/>
      <c r="AF85" s="95"/>
      <c r="AG85" s="95"/>
      <c r="AH85" s="95"/>
      <c r="AI85" s="95"/>
      <c r="AJ85" s="95"/>
      <c r="AK85" s="95"/>
      <c r="AL85" s="95"/>
      <c r="AM85" s="428" t="s">
        <v>46</v>
      </c>
      <c r="AN85" s="428"/>
      <c r="AO85" s="428"/>
      <c r="AP85" s="428"/>
      <c r="AQ85" s="428"/>
      <c r="AR85" s="95"/>
      <c r="AS85" s="95"/>
      <c r="AT85" s="428" t="s">
        <v>45</v>
      </c>
      <c r="AU85" s="428"/>
      <c r="AV85" s="428"/>
      <c r="AW85" s="428"/>
      <c r="AX85" s="428"/>
      <c r="AY85" s="95"/>
      <c r="AZ85" s="95"/>
      <c r="BA85" s="438"/>
      <c r="BB85" s="438"/>
      <c r="BC85" s="438"/>
      <c r="BD85" s="438"/>
      <c r="BE85" s="438"/>
      <c r="BF85" s="95"/>
      <c r="BG85" s="95"/>
      <c r="BH85" s="95"/>
      <c r="BI85" s="95"/>
      <c r="BJ85" s="95"/>
      <c r="BK85" s="95"/>
      <c r="BL85" s="95"/>
      <c r="BM85" s="95"/>
      <c r="BN85" s="95"/>
      <c r="BO85" s="95"/>
      <c r="BP85" s="95"/>
      <c r="BQ85" s="95"/>
      <c r="BR85" s="95"/>
      <c r="BS85" s="68"/>
    </row>
    <row r="86" spans="2:71" s="65" customFormat="1" ht="15.75" customHeight="1" thickBot="1" x14ac:dyDescent="0.2">
      <c r="B86" s="86"/>
      <c r="C86" s="86"/>
      <c r="D86" s="96" t="s">
        <v>10</v>
      </c>
      <c r="E86" s="122" t="s">
        <v>14</v>
      </c>
      <c r="F86" s="51" t="s">
        <v>12</v>
      </c>
      <c r="G86" s="92"/>
      <c r="H86" s="92"/>
      <c r="I86" s="92"/>
      <c r="J86" s="92"/>
      <c r="K86" s="92"/>
      <c r="L86" s="92"/>
      <c r="M86" s="92"/>
      <c r="N86" s="92"/>
      <c r="O86" s="92"/>
      <c r="P86" s="92"/>
      <c r="Q86" s="92"/>
      <c r="R86" s="92"/>
      <c r="S86" s="92"/>
      <c r="T86" s="87"/>
      <c r="U86" s="87"/>
      <c r="V86" s="87"/>
      <c r="W86" s="87"/>
      <c r="X86" s="87"/>
      <c r="Y86" s="51" t="s">
        <v>16</v>
      </c>
      <c r="Z86" s="51"/>
      <c r="AA86" s="51"/>
      <c r="AB86" s="51"/>
      <c r="AC86" s="51"/>
      <c r="AD86" s="51"/>
      <c r="AE86" s="51"/>
      <c r="AF86" s="451">
        <f>AM86-AT86-BA86</f>
        <v>251</v>
      </c>
      <c r="AG86" s="452"/>
      <c r="AH86" s="452"/>
      <c r="AI86" s="452"/>
      <c r="AJ86" s="453"/>
      <c r="AK86" s="51" t="s">
        <v>17</v>
      </c>
      <c r="AL86" s="121" t="s">
        <v>44</v>
      </c>
      <c r="AM86" s="451">
        <f>AP48-AE48+1</f>
        <v>251</v>
      </c>
      <c r="AN86" s="452"/>
      <c r="AO86" s="452"/>
      <c r="AP86" s="452"/>
      <c r="AQ86" s="453"/>
      <c r="AR86" s="51" t="s">
        <v>17</v>
      </c>
      <c r="AS86" s="121" t="s">
        <v>43</v>
      </c>
      <c r="AT86" s="451">
        <f>SUM(BN12,BN24,BN36,BN57,BN69,BN81)</f>
        <v>0</v>
      </c>
      <c r="AU86" s="452"/>
      <c r="AV86" s="452"/>
      <c r="AW86" s="452"/>
      <c r="AX86" s="453"/>
      <c r="AY86" s="51" t="s">
        <v>17</v>
      </c>
      <c r="AZ86" s="51"/>
      <c r="BA86" s="437"/>
      <c r="BB86" s="437"/>
      <c r="BC86" s="437"/>
      <c r="BD86" s="437"/>
      <c r="BE86" s="437"/>
      <c r="BF86" s="97"/>
      <c r="BG86" s="97"/>
      <c r="BH86" s="97"/>
      <c r="BI86" s="97"/>
      <c r="BJ86" s="97"/>
      <c r="BK86" s="97"/>
      <c r="BL86" s="97"/>
      <c r="BM86" s="97"/>
      <c r="BN86" s="97"/>
      <c r="BO86" s="97"/>
      <c r="BP86" s="97"/>
      <c r="BQ86" s="97"/>
      <c r="BR86" s="97"/>
      <c r="BS86" s="68"/>
    </row>
    <row r="87" spans="2:71" s="65" customFormat="1" ht="15.75" customHeight="1" thickBot="1" x14ac:dyDescent="0.2">
      <c r="B87" s="86"/>
      <c r="C87" s="86"/>
      <c r="D87" s="96" t="s">
        <v>3</v>
      </c>
      <c r="E87" s="123" t="s">
        <v>14</v>
      </c>
      <c r="F87" s="51" t="s">
        <v>13</v>
      </c>
      <c r="G87" s="98"/>
      <c r="H87" s="99"/>
      <c r="I87" s="100"/>
      <c r="J87" s="51"/>
      <c r="K87" s="101"/>
      <c r="L87" s="87"/>
      <c r="M87" s="87"/>
      <c r="N87" s="87"/>
      <c r="O87" s="87"/>
      <c r="P87" s="87"/>
      <c r="Q87" s="87"/>
      <c r="R87" s="87"/>
      <c r="S87" s="87"/>
      <c r="T87" s="87"/>
      <c r="U87" s="87"/>
      <c r="V87" s="87"/>
      <c r="W87" s="87"/>
      <c r="X87" s="87"/>
      <c r="Y87" s="51" t="s">
        <v>15</v>
      </c>
      <c r="Z87" s="51"/>
      <c r="AA87" s="51"/>
      <c r="AB87" s="51"/>
      <c r="AC87" s="51"/>
      <c r="AD87" s="51"/>
      <c r="AE87" s="51"/>
      <c r="AF87" s="451">
        <f>SUM(BN11,BN23,BN35,BN56,BN68,BN80)</f>
        <v>0</v>
      </c>
      <c r="AG87" s="452"/>
      <c r="AH87" s="452"/>
      <c r="AI87" s="452"/>
      <c r="AJ87" s="453"/>
      <c r="AK87" s="51" t="s">
        <v>17</v>
      </c>
      <c r="AL87" s="51"/>
      <c r="AM87" s="51"/>
      <c r="AN87" s="51"/>
      <c r="AO87" s="51"/>
      <c r="AP87" s="51"/>
      <c r="AQ87" s="51"/>
      <c r="AR87" s="51"/>
      <c r="AS87" s="51"/>
      <c r="AT87" s="51"/>
      <c r="AU87" s="51"/>
      <c r="AV87" s="51"/>
      <c r="AW87" s="51"/>
      <c r="AX87" s="51"/>
      <c r="AY87" s="51"/>
      <c r="AZ87" s="97"/>
      <c r="BA87" s="97"/>
      <c r="BB87" s="97"/>
      <c r="BC87" s="97"/>
      <c r="BD87" s="97"/>
      <c r="BE87" s="97"/>
      <c r="BF87" s="97"/>
      <c r="BG87" s="97"/>
      <c r="BH87" s="97"/>
      <c r="BI87" s="97"/>
      <c r="BJ87" s="97"/>
      <c r="BK87" s="97"/>
      <c r="BL87" s="97"/>
      <c r="BM87" s="97"/>
      <c r="BN87" s="97"/>
      <c r="BO87" s="97"/>
      <c r="BP87" s="97"/>
      <c r="BQ87" s="97"/>
      <c r="BR87" s="97"/>
      <c r="BS87" s="68"/>
    </row>
    <row r="88" spans="2:71" s="65" customFormat="1" ht="15.75" customHeight="1" thickBot="1" x14ac:dyDescent="0.2">
      <c r="B88" s="86"/>
      <c r="C88" s="86"/>
      <c r="D88" s="96" t="s">
        <v>2</v>
      </c>
      <c r="E88" s="123" t="s">
        <v>14</v>
      </c>
      <c r="F88" s="51" t="s">
        <v>11</v>
      </c>
      <c r="G88" s="98"/>
      <c r="H88" s="99"/>
      <c r="I88" s="100"/>
      <c r="J88" s="51"/>
      <c r="K88" s="101"/>
      <c r="L88" s="87"/>
      <c r="M88" s="87"/>
      <c r="N88" s="87"/>
      <c r="O88" s="87"/>
      <c r="P88" s="87"/>
      <c r="Q88" s="87"/>
      <c r="R88" s="87"/>
      <c r="S88" s="87"/>
      <c r="T88" s="87"/>
      <c r="U88" s="87"/>
      <c r="V88" s="87"/>
      <c r="W88" s="87"/>
      <c r="X88" s="87"/>
      <c r="Y88" s="51" t="s">
        <v>18</v>
      </c>
      <c r="Z88" s="51"/>
      <c r="AA88" s="51"/>
      <c r="AB88" s="51"/>
      <c r="AC88" s="51"/>
      <c r="AD88" s="51"/>
      <c r="AE88" s="51"/>
      <c r="AF88" s="451">
        <f>AF87</f>
        <v>0</v>
      </c>
      <c r="AG88" s="452"/>
      <c r="AH88" s="452"/>
      <c r="AI88" s="452"/>
      <c r="AJ88" s="453"/>
      <c r="AK88" s="51" t="s">
        <v>17</v>
      </c>
      <c r="AL88" s="51" t="s">
        <v>52</v>
      </c>
      <c r="AM88" s="451">
        <f>AF86</f>
        <v>251</v>
      </c>
      <c r="AN88" s="452"/>
      <c r="AO88" s="452"/>
      <c r="AP88" s="452"/>
      <c r="AQ88" s="453"/>
      <c r="AR88" s="51" t="s">
        <v>17</v>
      </c>
      <c r="AS88" s="51" t="s">
        <v>19</v>
      </c>
      <c r="AT88" s="425">
        <f>AF88/AM88*100</f>
        <v>0</v>
      </c>
      <c r="AU88" s="426"/>
      <c r="AV88" s="426"/>
      <c r="AW88" s="426"/>
      <c r="AX88" s="427"/>
      <c r="AY88" s="51" t="s">
        <v>20</v>
      </c>
      <c r="AZ88" s="97"/>
      <c r="BA88" s="441" t="str">
        <f>IF(AT88&gt;=28.5,"OK",IF(AT88&lt;28.5,"NG"))</f>
        <v>NG</v>
      </c>
      <c r="BB88" s="442"/>
      <c r="BC88" s="443"/>
      <c r="BD88" s="256"/>
      <c r="BE88" s="445"/>
      <c r="BF88" s="445"/>
      <c r="BG88" s="445"/>
      <c r="BH88" s="285"/>
      <c r="BI88" s="285"/>
      <c r="BJ88" s="285"/>
      <c r="BK88" s="285"/>
      <c r="BL88" s="285"/>
      <c r="BM88" s="285"/>
      <c r="BN88" s="97"/>
      <c r="BO88" s="97"/>
      <c r="BP88" s="97"/>
      <c r="BQ88" s="97"/>
      <c r="BR88" s="97"/>
      <c r="BS88" s="68"/>
    </row>
    <row r="89" spans="2:71" s="65" customFormat="1" ht="15.75" customHeight="1" x14ac:dyDescent="0.15">
      <c r="B89" s="86"/>
      <c r="C89" s="86"/>
      <c r="D89" s="96" t="s">
        <v>47</v>
      </c>
      <c r="E89" s="124" t="s">
        <v>14</v>
      </c>
      <c r="F89" s="88" t="s">
        <v>48</v>
      </c>
      <c r="G89" s="51"/>
      <c r="H89" s="89"/>
      <c r="I89" s="90"/>
      <c r="J89" s="90"/>
      <c r="K89" s="51"/>
      <c r="L89" s="91"/>
      <c r="M89" s="87"/>
      <c r="N89" s="87"/>
      <c r="O89" s="87"/>
      <c r="P89" s="87"/>
      <c r="Q89" s="87"/>
      <c r="R89" s="87"/>
      <c r="S89" s="87"/>
      <c r="T89" s="87"/>
      <c r="U89" s="87"/>
      <c r="V89" s="87"/>
      <c r="W89" s="87"/>
      <c r="X89" s="87"/>
      <c r="Y89" s="87"/>
      <c r="Z89" s="87"/>
      <c r="AA89" s="51"/>
      <c r="AB89" s="51"/>
      <c r="AC89" s="51"/>
      <c r="AD89" s="51"/>
      <c r="AE89" s="51"/>
      <c r="AF89" s="268"/>
      <c r="AG89" s="268"/>
      <c r="AH89" s="268"/>
      <c r="AI89" s="268"/>
      <c r="AJ89" s="268"/>
      <c r="AK89" s="266"/>
      <c r="AL89" s="266"/>
      <c r="AM89" s="439"/>
      <c r="AN89" s="439"/>
      <c r="AO89" s="439"/>
      <c r="AP89" s="439"/>
      <c r="AQ89" s="439"/>
      <c r="AR89" s="266"/>
      <c r="AS89" s="266"/>
      <c r="AT89" s="440"/>
      <c r="AU89" s="440"/>
      <c r="AV89" s="440"/>
      <c r="AW89" s="440"/>
      <c r="AX89" s="440"/>
      <c r="AY89" s="266"/>
      <c r="AZ89" s="267"/>
      <c r="BA89" s="444"/>
      <c r="BB89" s="444"/>
      <c r="BC89" s="444"/>
      <c r="BD89" s="97"/>
      <c r="BE89" s="445"/>
      <c r="BF89" s="445"/>
      <c r="BG89" s="445"/>
      <c r="BH89" s="97"/>
      <c r="BI89" s="97"/>
      <c r="BJ89" s="97"/>
      <c r="BK89" s="97"/>
      <c r="BL89" s="97"/>
      <c r="BM89" s="97"/>
      <c r="BN89" s="97"/>
      <c r="BO89" s="97"/>
      <c r="BP89" s="97"/>
      <c r="BQ89" s="97"/>
      <c r="BR89" s="97"/>
      <c r="BS89" s="68"/>
    </row>
    <row r="90" spans="2:71" s="65" customFormat="1" ht="15.75" customHeight="1" x14ac:dyDescent="0.15">
      <c r="B90" s="86"/>
      <c r="C90" s="86"/>
      <c r="D90" s="103"/>
      <c r="E90" s="124"/>
      <c r="F90" s="88"/>
      <c r="G90" s="51"/>
      <c r="H90" s="89"/>
      <c r="I90" s="90"/>
      <c r="J90" s="90"/>
      <c r="K90" s="51"/>
      <c r="L90" s="91"/>
      <c r="M90" s="104"/>
      <c r="N90" s="104"/>
      <c r="O90" s="104"/>
      <c r="P90" s="104"/>
      <c r="Q90" s="104"/>
      <c r="R90" s="104"/>
      <c r="S90" s="104"/>
      <c r="T90" s="104"/>
      <c r="U90" s="104"/>
      <c r="V90" s="104"/>
      <c r="W90" s="104"/>
      <c r="X90" s="104"/>
      <c r="Y90" s="104"/>
      <c r="Z90" s="104"/>
      <c r="AA90" s="97"/>
      <c r="AB90" s="51"/>
      <c r="AC90" s="102"/>
      <c r="AD90" s="102"/>
      <c r="AE90" s="102"/>
      <c r="AF90" s="102"/>
      <c r="AG90" s="102"/>
      <c r="AH90" s="102"/>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7"/>
      <c r="BR90" s="97"/>
      <c r="BS90" s="68"/>
    </row>
    <row r="91" spans="2:71" s="65" customFormat="1" ht="15.75" customHeight="1" x14ac:dyDescent="0.15">
      <c r="B91" s="86"/>
      <c r="C91" s="86"/>
      <c r="D91" s="103"/>
      <c r="E91" s="124"/>
      <c r="F91" s="88"/>
      <c r="G91" s="51"/>
      <c r="H91" s="89"/>
      <c r="I91" s="90"/>
      <c r="J91" s="90"/>
      <c r="K91" s="51"/>
      <c r="L91" s="91"/>
      <c r="M91" s="104"/>
      <c r="N91" s="104"/>
      <c r="O91" s="104"/>
      <c r="P91" s="104"/>
      <c r="Q91" s="104"/>
      <c r="R91" s="104"/>
      <c r="S91" s="104"/>
      <c r="T91" s="104"/>
      <c r="U91" s="104"/>
      <c r="V91" s="104"/>
      <c r="W91" s="104"/>
      <c r="X91" s="104"/>
      <c r="Y91" s="104"/>
      <c r="Z91" s="104"/>
      <c r="AA91" s="97"/>
      <c r="AB91" s="51"/>
      <c r="AC91" s="102"/>
      <c r="AD91" s="102"/>
      <c r="AE91" s="102"/>
      <c r="AF91" s="102"/>
      <c r="AG91" s="102"/>
      <c r="AH91" s="102"/>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c r="BL91" s="97"/>
      <c r="BM91" s="97"/>
      <c r="BN91" s="97"/>
      <c r="BO91" s="97"/>
      <c r="BP91" s="97"/>
      <c r="BQ91" s="97"/>
      <c r="BR91" s="97"/>
      <c r="BS91" s="68"/>
    </row>
    <row r="92" spans="2:71" s="65" customFormat="1" ht="15.75" customHeight="1" x14ac:dyDescent="0.15">
      <c r="B92" s="86"/>
      <c r="C92" s="86"/>
      <c r="D92" s="103"/>
      <c r="E92" s="124"/>
      <c r="F92" s="88"/>
      <c r="G92" s="51"/>
      <c r="H92" s="89"/>
      <c r="I92" s="90"/>
      <c r="J92" s="90"/>
      <c r="K92" s="51"/>
      <c r="L92" s="91"/>
      <c r="M92" s="104"/>
      <c r="N92" s="104"/>
      <c r="O92" s="104"/>
      <c r="P92" s="104"/>
      <c r="Q92" s="104"/>
      <c r="R92" s="104"/>
      <c r="S92" s="104"/>
      <c r="T92" s="104"/>
      <c r="U92" s="104"/>
      <c r="V92" s="104"/>
      <c r="W92" s="104"/>
      <c r="X92" s="104"/>
      <c r="Y92" s="104"/>
      <c r="Z92" s="104"/>
      <c r="AA92" s="97"/>
      <c r="AB92" s="51"/>
      <c r="AC92" s="102"/>
      <c r="AD92" s="102"/>
      <c r="AE92" s="102"/>
      <c r="AF92" s="102"/>
      <c r="AG92" s="102"/>
      <c r="AH92" s="102"/>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c r="BL92" s="97"/>
      <c r="BM92" s="97"/>
      <c r="BN92" s="97"/>
      <c r="BO92" s="97"/>
      <c r="BP92" s="97"/>
      <c r="BQ92" s="97"/>
      <c r="BR92" s="97"/>
      <c r="BS92" s="68"/>
    </row>
    <row r="93" spans="2:71" ht="6.75" customHeight="1" x14ac:dyDescent="0.15">
      <c r="B93" s="22"/>
      <c r="C93" s="23"/>
      <c r="D93" s="24"/>
      <c r="E93" s="29"/>
      <c r="F93" s="6"/>
      <c r="G93" s="30"/>
      <c r="H93" s="31"/>
      <c r="I93" s="32"/>
      <c r="J93" s="6"/>
      <c r="K93" s="33"/>
      <c r="L93" s="10"/>
      <c r="M93" s="10"/>
      <c r="N93" s="10"/>
      <c r="O93" s="10"/>
      <c r="P93" s="10"/>
      <c r="Q93" s="9"/>
      <c r="R93" s="10"/>
      <c r="S93" s="9"/>
      <c r="T93" s="9"/>
      <c r="U93" s="10"/>
      <c r="V93" s="10"/>
      <c r="W93" s="10"/>
      <c r="X93" s="10"/>
      <c r="Y93" s="10"/>
      <c r="Z93" s="8"/>
    </row>
    <row r="94" spans="2:71" ht="17.25" customHeight="1" x14ac:dyDescent="0.15">
      <c r="B94" s="22"/>
      <c r="C94" s="23"/>
      <c r="D94" s="24"/>
      <c r="E94" s="29"/>
      <c r="F94" s="6"/>
      <c r="G94" s="30"/>
      <c r="H94" s="31"/>
      <c r="I94" s="32"/>
      <c r="J94" s="6"/>
      <c r="K94" s="33"/>
      <c r="L94" s="9"/>
      <c r="M94" s="10"/>
      <c r="N94" s="10"/>
      <c r="O94" s="10"/>
      <c r="P94" s="10"/>
      <c r="Q94" s="10"/>
      <c r="R94" s="10"/>
      <c r="S94" s="10"/>
      <c r="T94" s="10"/>
      <c r="U94" s="10"/>
      <c r="V94" s="10"/>
      <c r="W94" s="10"/>
      <c r="X94" s="10"/>
      <c r="Y94" s="10"/>
      <c r="Z94" s="8"/>
    </row>
    <row r="95" spans="2:71" ht="17.25" customHeight="1" x14ac:dyDescent="0.15">
      <c r="B95" s="22"/>
      <c r="C95" s="23"/>
      <c r="D95" s="24"/>
      <c r="E95" s="25"/>
      <c r="F95" s="6"/>
      <c r="G95" s="26"/>
      <c r="H95" s="27"/>
      <c r="I95" s="27"/>
      <c r="J95" s="6"/>
      <c r="K95" s="28"/>
      <c r="L95" s="10"/>
      <c r="M95" s="10"/>
      <c r="N95" s="10"/>
      <c r="O95" s="10"/>
      <c r="R95" s="10"/>
      <c r="S95" s="10"/>
      <c r="T95" s="10"/>
      <c r="U95" s="10"/>
      <c r="V95" s="10"/>
      <c r="W95" s="10"/>
      <c r="X95" s="10"/>
      <c r="Y95" s="10"/>
      <c r="Z95" s="8"/>
    </row>
    <row r="96" spans="2:71" ht="17.25" customHeight="1" x14ac:dyDescent="0.15">
      <c r="B96" s="50"/>
      <c r="C96" s="22"/>
      <c r="D96" s="23"/>
      <c r="E96" s="24"/>
      <c r="F96" s="25"/>
      <c r="G96" s="6"/>
      <c r="H96" s="26"/>
      <c r="I96" s="27"/>
      <c r="J96" s="27"/>
      <c r="K96" s="6"/>
      <c r="L96" s="28"/>
      <c r="M96" s="10"/>
      <c r="N96" s="10"/>
      <c r="O96" s="10"/>
      <c r="P96" s="10"/>
      <c r="Q96" s="10"/>
      <c r="R96" s="10"/>
      <c r="S96" s="10"/>
      <c r="T96" s="10"/>
      <c r="U96" s="10"/>
      <c r="V96" s="10"/>
      <c r="W96" s="10"/>
      <c r="X96" s="10"/>
      <c r="Y96" s="10"/>
      <c r="Z96" s="10"/>
      <c r="AA96" s="8"/>
    </row>
    <row r="97" spans="2:27" ht="17.25" customHeight="1" x14ac:dyDescent="0.15">
      <c r="B97" s="50"/>
      <c r="C97" s="22"/>
      <c r="D97" s="23"/>
      <c r="E97" s="24"/>
      <c r="F97" s="25"/>
      <c r="G97" s="6"/>
      <c r="H97" s="26"/>
      <c r="I97" s="27"/>
      <c r="J97" s="27"/>
      <c r="K97" s="6"/>
      <c r="L97" s="28"/>
      <c r="M97" s="10"/>
      <c r="N97" s="10"/>
      <c r="O97" s="10"/>
      <c r="P97" s="10"/>
      <c r="Q97" s="10"/>
      <c r="R97" s="10"/>
      <c r="S97" s="10"/>
      <c r="T97" s="10"/>
      <c r="U97" s="10"/>
      <c r="V97" s="10"/>
      <c r="W97" s="10"/>
      <c r="X97" s="10"/>
      <c r="Y97" s="10"/>
      <c r="Z97" s="10"/>
      <c r="AA97" s="8"/>
    </row>
    <row r="98" spans="2:27" ht="17.25" customHeight="1" x14ac:dyDescent="0.15">
      <c r="B98" s="50"/>
      <c r="C98" s="22"/>
      <c r="D98" s="23"/>
      <c r="E98" s="24"/>
      <c r="F98" s="29"/>
      <c r="G98" s="6"/>
      <c r="H98" s="30"/>
      <c r="I98" s="31"/>
      <c r="J98" s="32"/>
      <c r="K98" s="6"/>
      <c r="L98" s="33"/>
      <c r="M98" s="10"/>
      <c r="N98" s="10"/>
      <c r="O98" s="10"/>
      <c r="P98" s="10"/>
      <c r="Q98" s="10"/>
      <c r="R98" s="10"/>
      <c r="S98" s="10"/>
      <c r="T98" s="10"/>
      <c r="U98" s="10"/>
      <c r="V98" s="10"/>
      <c r="W98" s="10"/>
      <c r="X98" s="10"/>
      <c r="Y98" s="10"/>
      <c r="Z98" s="10"/>
      <c r="AA98" s="8"/>
    </row>
    <row r="99" spans="2:27" ht="17.25" customHeight="1" x14ac:dyDescent="0.15">
      <c r="B99" s="50"/>
      <c r="C99" s="22"/>
      <c r="D99" s="23"/>
      <c r="E99" s="24"/>
      <c r="F99" s="29"/>
      <c r="G99" s="6"/>
      <c r="H99" s="30"/>
      <c r="I99" s="31"/>
      <c r="J99" s="32"/>
      <c r="K99" s="6"/>
      <c r="L99" s="34"/>
      <c r="M99" s="10"/>
      <c r="N99" s="10"/>
      <c r="O99" s="10"/>
      <c r="P99" s="10"/>
      <c r="Q99" s="10"/>
      <c r="R99" s="10"/>
      <c r="S99" s="10"/>
      <c r="T99" s="10"/>
      <c r="U99" s="10"/>
      <c r="V99" s="10"/>
      <c r="W99" s="10"/>
      <c r="X99" s="10"/>
      <c r="Y99" s="10"/>
      <c r="Z99" s="10"/>
      <c r="AA99" s="8"/>
    </row>
    <row r="100" spans="2:27" ht="17.25" customHeight="1" x14ac:dyDescent="0.15">
      <c r="B100" s="50"/>
      <c r="C100" s="22"/>
      <c r="D100" s="23"/>
      <c r="E100" s="24"/>
      <c r="F100" s="29"/>
      <c r="G100" s="6"/>
      <c r="H100" s="30"/>
      <c r="I100" s="31"/>
      <c r="J100" s="32"/>
      <c r="K100" s="6"/>
      <c r="L100" s="34"/>
      <c r="M100" s="10"/>
      <c r="N100" s="10"/>
      <c r="O100" s="10"/>
      <c r="P100" s="10"/>
      <c r="Q100" s="10"/>
      <c r="R100" s="10"/>
      <c r="S100" s="10"/>
      <c r="T100" s="10"/>
      <c r="U100" s="10"/>
      <c r="V100" s="10"/>
      <c r="W100" s="10"/>
      <c r="X100" s="10"/>
      <c r="Y100" s="10"/>
      <c r="Z100" s="10"/>
      <c r="AA100" s="8"/>
    </row>
    <row r="101" spans="2:27" ht="17.25" customHeight="1" x14ac:dyDescent="0.15">
      <c r="B101" s="50"/>
      <c r="C101" s="22"/>
      <c r="D101" s="23"/>
      <c r="E101" s="24"/>
      <c r="F101" s="25"/>
      <c r="G101" s="6"/>
      <c r="H101" s="26"/>
      <c r="I101" s="27"/>
      <c r="J101" s="27"/>
      <c r="K101" s="6"/>
      <c r="L101" s="28"/>
      <c r="M101" s="10"/>
      <c r="N101" s="10"/>
      <c r="O101" s="10"/>
      <c r="P101" s="10"/>
      <c r="Q101" s="10"/>
      <c r="R101" s="10"/>
      <c r="S101" s="10"/>
      <c r="T101" s="10"/>
      <c r="U101" s="10"/>
      <c r="V101" s="10"/>
      <c r="W101" s="10"/>
      <c r="X101" s="10"/>
      <c r="Y101" s="10"/>
      <c r="Z101" s="10"/>
      <c r="AA101" s="8"/>
    </row>
    <row r="102" spans="2:27" ht="17.25" customHeight="1" x14ac:dyDescent="0.15">
      <c r="B102" s="50"/>
      <c r="C102" s="22"/>
      <c r="D102" s="23"/>
      <c r="E102" s="24"/>
      <c r="F102" s="25"/>
      <c r="G102" s="6"/>
      <c r="H102"/>
      <c r="I102" s="27"/>
      <c r="J102" s="27"/>
      <c r="K102" s="6"/>
      <c r="L102" s="34"/>
      <c r="M102" s="10"/>
      <c r="N102" s="10"/>
      <c r="O102" s="10"/>
      <c r="P102" s="10"/>
      <c r="Q102" s="10"/>
      <c r="R102" s="10"/>
      <c r="S102" s="10"/>
      <c r="T102" s="10"/>
      <c r="U102" s="10"/>
      <c r="V102" s="10"/>
      <c r="W102" s="10"/>
      <c r="X102" s="10"/>
      <c r="Y102" s="10"/>
      <c r="Z102" s="10"/>
      <c r="AA102" s="8"/>
    </row>
    <row r="103" spans="2:27" ht="17.25" customHeight="1" x14ac:dyDescent="0.15">
      <c r="B103" s="50"/>
      <c r="C103" s="22"/>
      <c r="D103" s="23"/>
      <c r="E103" s="24"/>
      <c r="F103" s="25"/>
      <c r="G103" s="6"/>
      <c r="H103"/>
      <c r="I103" s="27"/>
      <c r="J103" s="27"/>
      <c r="K103" s="6"/>
      <c r="L103" s="34"/>
      <c r="M103" s="10"/>
      <c r="N103" s="10"/>
      <c r="O103" s="10"/>
      <c r="P103" s="10"/>
      <c r="Q103" s="10"/>
      <c r="R103" s="10"/>
      <c r="S103" s="10"/>
      <c r="T103" s="10"/>
      <c r="U103" s="10"/>
      <c r="V103" s="10"/>
      <c r="W103" s="10"/>
      <c r="X103" s="10"/>
      <c r="Y103" s="10"/>
      <c r="Z103" s="10"/>
      <c r="AA103" s="8"/>
    </row>
    <row r="104" spans="2:27" ht="17.25" customHeight="1" x14ac:dyDescent="0.15">
      <c r="B104" s="50"/>
      <c r="C104" s="22"/>
      <c r="D104" s="23"/>
      <c r="E104" s="24"/>
      <c r="F104" s="29"/>
      <c r="G104" s="6"/>
      <c r="H104" s="30"/>
      <c r="I104" s="35"/>
      <c r="J104" s="36"/>
      <c r="K104" s="6"/>
      <c r="L104" s="37"/>
      <c r="M104" s="10"/>
      <c r="N104" s="10"/>
      <c r="O104" s="10"/>
      <c r="P104" s="10"/>
      <c r="Q104" s="10"/>
      <c r="R104" s="10"/>
      <c r="S104" s="10"/>
      <c r="T104" s="10"/>
      <c r="U104" s="9"/>
      <c r="V104" s="10"/>
      <c r="W104" s="10"/>
      <c r="X104" s="10"/>
      <c r="Y104" s="10"/>
      <c r="Z104" s="10"/>
      <c r="AA104" s="8"/>
    </row>
    <row r="105" spans="2:27" ht="17.25" customHeight="1" x14ac:dyDescent="0.15">
      <c r="B105" s="50"/>
      <c r="C105" s="22"/>
      <c r="D105" s="23"/>
      <c r="E105" s="24"/>
      <c r="F105" s="29"/>
      <c r="G105" s="6"/>
      <c r="H105" s="30"/>
      <c r="I105" s="35"/>
      <c r="J105" s="36"/>
      <c r="K105" s="6"/>
      <c r="L105" s="38"/>
      <c r="M105" s="10"/>
      <c r="N105" s="10"/>
      <c r="O105" s="10"/>
      <c r="P105" s="10"/>
      <c r="Q105" s="10"/>
      <c r="R105" s="10"/>
      <c r="S105" s="10"/>
      <c r="T105" s="10"/>
      <c r="U105" s="9"/>
      <c r="V105" s="10"/>
      <c r="W105" s="10"/>
      <c r="X105" s="10"/>
      <c r="Y105" s="10"/>
      <c r="Z105" s="10"/>
      <c r="AA105" s="8"/>
    </row>
    <row r="106" spans="2:27" ht="17.25" customHeight="1" x14ac:dyDescent="0.15">
      <c r="B106" s="50"/>
      <c r="C106" s="22"/>
      <c r="D106" s="23"/>
      <c r="E106" s="24"/>
      <c r="F106" s="29"/>
      <c r="G106" s="6"/>
      <c r="H106" s="30"/>
      <c r="I106" s="35"/>
      <c r="J106" s="36"/>
      <c r="K106" s="6"/>
      <c r="L106" s="38"/>
      <c r="M106" s="10"/>
      <c r="N106" s="10"/>
      <c r="O106" s="10"/>
      <c r="P106" s="10"/>
      <c r="Q106" s="10"/>
      <c r="R106" s="10"/>
      <c r="S106" s="10"/>
      <c r="T106" s="10"/>
      <c r="U106" s="10"/>
      <c r="V106" s="10"/>
      <c r="W106" s="10"/>
      <c r="X106" s="10"/>
      <c r="Y106" s="10"/>
      <c r="Z106" s="10"/>
      <c r="AA106" s="8"/>
    </row>
    <row r="107" spans="2:27" ht="17.25" customHeight="1" x14ac:dyDescent="0.15">
      <c r="B107" s="50"/>
      <c r="C107" s="22"/>
      <c r="D107" s="23"/>
      <c r="E107" s="24"/>
      <c r="F107" s="25"/>
      <c r="G107" s="6"/>
      <c r="H107" s="26"/>
      <c r="I107" s="27"/>
      <c r="J107" s="27"/>
      <c r="K107" s="6"/>
      <c r="L107" s="28"/>
      <c r="M107" s="10"/>
      <c r="N107" s="10"/>
      <c r="O107" s="10"/>
      <c r="P107" s="10"/>
      <c r="Q107" s="10"/>
      <c r="R107" s="10"/>
      <c r="S107" s="10"/>
      <c r="T107" s="10"/>
      <c r="U107" s="10"/>
      <c r="V107" s="10"/>
      <c r="W107" s="10"/>
      <c r="X107" s="10"/>
      <c r="Y107" s="10"/>
      <c r="Z107" s="10"/>
      <c r="AA107" s="8"/>
    </row>
    <row r="108" spans="2:27" ht="17.25" customHeight="1" x14ac:dyDescent="0.15">
      <c r="B108" s="50"/>
      <c r="C108" s="22"/>
      <c r="D108" s="23"/>
      <c r="E108" s="24"/>
      <c r="F108" s="25"/>
      <c r="G108" s="6"/>
      <c r="H108"/>
      <c r="I108" s="27"/>
      <c r="J108" s="27"/>
      <c r="K108" s="6"/>
      <c r="L108" s="34"/>
      <c r="M108" s="10"/>
      <c r="N108" s="10"/>
      <c r="O108" s="10"/>
      <c r="P108" s="10"/>
      <c r="Q108" s="10"/>
      <c r="R108" s="10"/>
      <c r="S108" s="10"/>
      <c r="T108" s="10"/>
      <c r="U108" s="10"/>
      <c r="V108" s="10"/>
      <c r="W108" s="10"/>
      <c r="X108" s="10"/>
      <c r="Y108" s="10"/>
      <c r="Z108" s="10"/>
      <c r="AA108" s="8"/>
    </row>
    <row r="109" spans="2:27" ht="17.25" customHeight="1" x14ac:dyDescent="0.15">
      <c r="B109" s="50"/>
      <c r="C109" s="22"/>
      <c r="D109" s="23"/>
      <c r="E109" s="24"/>
      <c r="F109" s="25"/>
      <c r="G109" s="6"/>
      <c r="H109"/>
      <c r="I109" s="27"/>
      <c r="J109" s="27"/>
      <c r="K109" s="6"/>
      <c r="L109" s="34"/>
      <c r="M109" s="10"/>
      <c r="N109" s="10"/>
      <c r="O109" s="10"/>
      <c r="P109" s="10"/>
      <c r="Q109" s="10"/>
      <c r="R109" s="10"/>
      <c r="S109" s="10"/>
      <c r="T109" s="10"/>
      <c r="U109" s="10"/>
      <c r="V109" s="10"/>
      <c r="W109" s="10"/>
      <c r="X109" s="10"/>
      <c r="Y109" s="10"/>
      <c r="Z109" s="10"/>
      <c r="AA109" s="8"/>
    </row>
    <row r="110" spans="2:27" ht="17.25" customHeight="1" x14ac:dyDescent="0.15">
      <c r="B110" s="50"/>
      <c r="C110" s="22"/>
      <c r="D110" s="39"/>
      <c r="E110" s="24"/>
      <c r="F110" s="29"/>
      <c r="G110" s="6"/>
      <c r="H110" s="30"/>
      <c r="I110" s="35"/>
      <c r="J110" s="36"/>
      <c r="K110" s="6"/>
      <c r="L110" s="40"/>
      <c r="M110" s="10"/>
      <c r="N110" s="10"/>
      <c r="O110" s="10"/>
      <c r="P110" s="10"/>
      <c r="R110" s="10"/>
      <c r="S110" s="10"/>
      <c r="T110" s="10"/>
      <c r="V110" s="10"/>
      <c r="W110" s="10"/>
      <c r="X110" s="10"/>
      <c r="Y110" s="10"/>
      <c r="Z110" s="10"/>
      <c r="AA110" s="8"/>
    </row>
    <row r="111" spans="2:27" ht="17.25" customHeight="1" x14ac:dyDescent="0.15">
      <c r="B111" s="50"/>
      <c r="C111" s="22"/>
      <c r="D111" s="39"/>
      <c r="E111" s="24"/>
      <c r="F111" s="29"/>
      <c r="G111" s="6"/>
      <c r="H111" s="30"/>
      <c r="I111" s="35"/>
      <c r="J111" s="36"/>
      <c r="K111" s="6"/>
      <c r="L111" s="40"/>
      <c r="M111" s="10"/>
      <c r="N111" s="10"/>
      <c r="O111" s="10"/>
      <c r="P111" s="10"/>
      <c r="Q111" s="10"/>
      <c r="R111" s="10"/>
      <c r="S111" s="10"/>
      <c r="T111" s="10"/>
      <c r="U111" s="10"/>
      <c r="V111" s="10"/>
      <c r="W111" s="10"/>
      <c r="X111" s="10"/>
      <c r="Y111" s="10"/>
      <c r="Z111" s="10"/>
      <c r="AA111" s="8"/>
    </row>
    <row r="112" spans="2:27" ht="17.25" customHeight="1" x14ac:dyDescent="0.15">
      <c r="B112" s="50"/>
      <c r="C112" s="22"/>
      <c r="D112" s="39"/>
      <c r="E112" s="24"/>
      <c r="F112" s="29"/>
      <c r="G112" s="6"/>
      <c r="H112" s="30"/>
      <c r="I112" s="35"/>
      <c r="J112" s="36"/>
      <c r="K112" s="6"/>
      <c r="L112" s="40"/>
      <c r="M112" s="10"/>
      <c r="N112" s="10"/>
      <c r="O112" s="10"/>
      <c r="P112" s="10"/>
      <c r="Q112" s="10"/>
      <c r="R112" s="10"/>
      <c r="S112" s="10"/>
      <c r="T112" s="10"/>
      <c r="U112" s="10"/>
      <c r="V112" s="10"/>
      <c r="W112" s="10"/>
      <c r="X112" s="10"/>
      <c r="Y112" s="10"/>
      <c r="Z112" s="10"/>
      <c r="AA112" s="8"/>
    </row>
    <row r="113" spans="2:27" ht="17.25" customHeight="1" x14ac:dyDescent="0.15">
      <c r="B113" s="50"/>
      <c r="C113" s="22"/>
      <c r="D113" s="39"/>
      <c r="E113" s="24"/>
      <c r="F113" s="25"/>
      <c r="G113" s="6"/>
      <c r="H113" s="26"/>
      <c r="I113" s="27"/>
      <c r="J113" s="27"/>
      <c r="K113" s="6"/>
      <c r="L113" s="41"/>
      <c r="M113" s="10"/>
      <c r="N113" s="10"/>
      <c r="O113" s="10"/>
      <c r="P113" s="10"/>
      <c r="Q113" s="10"/>
      <c r="R113" s="10"/>
      <c r="S113" s="10"/>
      <c r="T113" s="10"/>
      <c r="U113" s="10"/>
      <c r="V113" s="10"/>
      <c r="W113" s="10"/>
      <c r="X113" s="10"/>
      <c r="Y113" s="10"/>
      <c r="Z113" s="10"/>
      <c r="AA113" s="8"/>
    </row>
    <row r="114" spans="2:27" ht="17.25" customHeight="1" x14ac:dyDescent="0.15">
      <c r="B114" s="50"/>
      <c r="C114" s="22"/>
      <c r="D114" s="39"/>
      <c r="E114" s="24"/>
      <c r="F114" s="25"/>
      <c r="G114" s="6"/>
      <c r="H114" s="26"/>
      <c r="I114" s="27"/>
      <c r="J114" s="27"/>
      <c r="K114" s="6"/>
      <c r="L114" s="41"/>
      <c r="M114" s="10"/>
      <c r="N114" s="10"/>
      <c r="O114" s="10"/>
      <c r="P114" s="10"/>
      <c r="Q114" s="10"/>
      <c r="R114" s="10"/>
      <c r="S114" s="10"/>
      <c r="T114" s="10"/>
      <c r="U114" s="10"/>
      <c r="V114" s="10"/>
      <c r="W114" s="10"/>
      <c r="X114" s="10"/>
      <c r="Y114" s="10"/>
      <c r="Z114" s="10"/>
      <c r="AA114" s="8"/>
    </row>
    <row r="115" spans="2:27" ht="17.25" customHeight="1" x14ac:dyDescent="0.15">
      <c r="B115" s="50"/>
      <c r="C115" s="22"/>
      <c r="D115" s="39"/>
      <c r="E115" s="24"/>
      <c r="F115" s="25"/>
      <c r="G115" s="6"/>
      <c r="H115" s="26"/>
      <c r="I115" s="27"/>
      <c r="J115" s="27"/>
      <c r="K115" s="6"/>
      <c r="L115" s="41"/>
      <c r="M115" s="10"/>
      <c r="N115" s="10"/>
      <c r="O115" s="10"/>
      <c r="P115" s="10"/>
      <c r="Q115" s="10"/>
      <c r="R115" s="10"/>
      <c r="S115" s="10"/>
      <c r="T115" s="10"/>
      <c r="U115" s="10"/>
      <c r="V115" s="10"/>
      <c r="W115" s="10"/>
      <c r="X115" s="10"/>
      <c r="Y115" s="10"/>
      <c r="Z115" s="10"/>
      <c r="AA115" s="8"/>
    </row>
    <row r="116" spans="2:27" ht="17.25" customHeight="1" x14ac:dyDescent="0.15">
      <c r="B116" s="50"/>
      <c r="C116" s="22"/>
      <c r="D116" s="39"/>
      <c r="E116" s="24"/>
      <c r="F116" s="29"/>
      <c r="G116" s="6"/>
      <c r="H116" s="30"/>
      <c r="I116" s="42"/>
      <c r="J116" s="43"/>
      <c r="K116" s="6"/>
      <c r="L116" s="40"/>
      <c r="M116" s="10"/>
      <c r="N116" s="10"/>
      <c r="O116" s="10"/>
      <c r="P116" s="10"/>
      <c r="Q116" s="10"/>
      <c r="R116" s="10"/>
      <c r="S116" s="10"/>
      <c r="T116" s="10"/>
      <c r="U116" s="10"/>
      <c r="V116" s="10"/>
      <c r="W116" s="10"/>
      <c r="X116" s="10"/>
      <c r="Y116" s="10"/>
      <c r="Z116" s="10"/>
      <c r="AA116" s="8"/>
    </row>
    <row r="117" spans="2:27" ht="17.25" customHeight="1" x14ac:dyDescent="0.15">
      <c r="B117" s="50"/>
      <c r="C117" s="22"/>
      <c r="D117" s="39"/>
      <c r="E117" s="44"/>
      <c r="F117" s="29"/>
      <c r="G117" s="6"/>
      <c r="H117" s="30"/>
      <c r="I117" s="42"/>
      <c r="J117" s="43"/>
      <c r="K117" s="6"/>
      <c r="L117" s="40"/>
      <c r="M117" s="10"/>
      <c r="N117" s="10"/>
      <c r="O117" s="10"/>
      <c r="P117" s="10"/>
      <c r="Q117" s="10"/>
      <c r="R117" s="10"/>
      <c r="S117" s="10"/>
      <c r="T117" s="10"/>
      <c r="U117" s="10"/>
      <c r="V117" s="10"/>
      <c r="W117" s="10"/>
      <c r="X117" s="10"/>
      <c r="Y117" s="10"/>
      <c r="Z117" s="10"/>
      <c r="AA117" s="8"/>
    </row>
    <row r="118" spans="2:27" ht="17.25" customHeight="1" x14ac:dyDescent="0.15">
      <c r="B118" s="50"/>
      <c r="C118" s="22"/>
      <c r="D118" s="39"/>
      <c r="E118" s="44"/>
      <c r="F118" s="29"/>
      <c r="G118" s="6"/>
      <c r="H118" s="30"/>
      <c r="I118" s="42"/>
      <c r="J118" s="43"/>
      <c r="K118" s="6"/>
      <c r="L118" s="40"/>
      <c r="M118" s="10"/>
      <c r="N118" s="10"/>
      <c r="O118" s="10"/>
      <c r="P118" s="10"/>
      <c r="Q118" s="10"/>
      <c r="R118" s="10"/>
      <c r="S118" s="10"/>
      <c r="T118" s="10"/>
      <c r="U118" s="10"/>
      <c r="V118" s="10"/>
      <c r="W118" s="10"/>
      <c r="X118" s="10"/>
      <c r="Y118" s="10"/>
      <c r="Z118" s="10"/>
      <c r="AA118" s="8"/>
    </row>
    <row r="119" spans="2:27" ht="17.25" customHeight="1" x14ac:dyDescent="0.15">
      <c r="B119" s="50"/>
      <c r="C119" s="22"/>
      <c r="D119" s="39"/>
      <c r="E119" s="44"/>
      <c r="F119" s="25"/>
      <c r="G119" s="6"/>
      <c r="H119" s="26"/>
      <c r="I119" s="45"/>
      <c r="J119" s="45"/>
      <c r="K119" s="6"/>
      <c r="L119" s="46"/>
      <c r="M119" s="10"/>
      <c r="N119" s="10"/>
      <c r="O119" s="10"/>
      <c r="P119" s="10"/>
      <c r="Q119" s="10"/>
      <c r="R119" s="10"/>
      <c r="S119" s="10"/>
      <c r="T119" s="10"/>
      <c r="U119" s="10"/>
      <c r="V119" s="10"/>
      <c r="W119" s="10"/>
      <c r="X119" s="10"/>
      <c r="Y119" s="10"/>
      <c r="Z119" s="10"/>
      <c r="AA119" s="8"/>
    </row>
    <row r="120" spans="2:27" ht="17.25" customHeight="1" x14ac:dyDescent="0.15">
      <c r="B120" s="50"/>
      <c r="C120" s="22"/>
      <c r="D120" s="39"/>
      <c r="E120" s="44"/>
      <c r="F120" s="25"/>
      <c r="G120" s="6"/>
      <c r="H120" s="26"/>
      <c r="I120" s="45"/>
      <c r="J120" s="45"/>
      <c r="K120" s="6"/>
      <c r="L120" s="46"/>
      <c r="M120" s="10"/>
      <c r="N120" s="10"/>
      <c r="O120" s="10"/>
      <c r="P120" s="10"/>
      <c r="Q120" s="10"/>
      <c r="R120" s="10"/>
      <c r="S120" s="10"/>
      <c r="T120" s="10"/>
      <c r="U120" s="10"/>
      <c r="V120" s="10"/>
      <c r="W120" s="10"/>
      <c r="X120" s="10"/>
      <c r="Y120" s="10"/>
      <c r="Z120" s="10"/>
      <c r="AA120" s="8"/>
    </row>
    <row r="121" spans="2:27" ht="17.25" customHeight="1" x14ac:dyDescent="0.15">
      <c r="B121" s="50"/>
      <c r="C121" s="22"/>
      <c r="D121" s="39"/>
      <c r="E121" s="44"/>
      <c r="F121" s="25"/>
      <c r="G121" s="6"/>
      <c r="H121" s="26"/>
      <c r="I121" s="45"/>
      <c r="J121" s="45"/>
      <c r="K121" s="6"/>
      <c r="L121" s="46"/>
      <c r="M121" s="10"/>
      <c r="N121" s="10"/>
      <c r="O121" s="10"/>
      <c r="P121" s="10"/>
      <c r="Q121" s="10"/>
      <c r="R121" s="10"/>
      <c r="S121" s="10"/>
      <c r="T121" s="10"/>
      <c r="U121" s="10"/>
      <c r="V121" s="10"/>
      <c r="W121" s="10"/>
      <c r="X121" s="10"/>
      <c r="Y121" s="10"/>
      <c r="Z121" s="10"/>
      <c r="AA121" s="8"/>
    </row>
    <row r="122" spans="2:27" ht="17.25" customHeight="1" x14ac:dyDescent="0.15">
      <c r="B122" s="50"/>
      <c r="C122" s="22"/>
      <c r="D122" s="39"/>
      <c r="E122" s="47"/>
      <c r="F122" s="48"/>
      <c r="G122" s="2"/>
      <c r="H122" s="26"/>
      <c r="I122" s="12"/>
      <c r="J122" s="12"/>
      <c r="K122" s="2"/>
      <c r="L122" s="13"/>
      <c r="M122" s="10"/>
      <c r="N122" s="10"/>
      <c r="O122" s="10"/>
      <c r="P122" s="10"/>
      <c r="Q122" s="10"/>
      <c r="R122" s="10"/>
      <c r="S122" s="10"/>
      <c r="T122" s="10"/>
      <c r="U122" s="10"/>
      <c r="V122" s="10"/>
      <c r="W122" s="10"/>
      <c r="X122" s="10"/>
      <c r="Y122" s="10"/>
      <c r="Z122" s="10"/>
      <c r="AA122" s="8"/>
    </row>
    <row r="123" spans="2:27" ht="17.25" customHeight="1" x14ac:dyDescent="0.15">
      <c r="B123" s="50"/>
      <c r="C123" s="22"/>
      <c r="D123" s="39"/>
      <c r="E123" s="47"/>
      <c r="F123" s="48"/>
      <c r="G123" s="2"/>
      <c r="H123" s="26"/>
      <c r="I123" s="12"/>
      <c r="J123" s="12"/>
      <c r="K123" s="2"/>
      <c r="L123" s="13"/>
      <c r="M123" s="10"/>
      <c r="N123" s="10"/>
      <c r="O123" s="10"/>
      <c r="P123" s="10"/>
      <c r="Q123" s="10"/>
      <c r="R123" s="10"/>
      <c r="S123" s="10"/>
      <c r="T123" s="10"/>
      <c r="U123" s="10"/>
      <c r="V123" s="10"/>
      <c r="W123" s="10"/>
      <c r="X123" s="10"/>
      <c r="Y123" s="10"/>
      <c r="Z123" s="10"/>
      <c r="AA123" s="8"/>
    </row>
    <row r="124" spans="2:27" ht="17.25" customHeight="1" x14ac:dyDescent="0.15">
      <c r="B124" s="50"/>
      <c r="C124" s="22"/>
      <c r="D124" s="39"/>
      <c r="E124" s="47"/>
      <c r="F124" s="48"/>
      <c r="G124" s="2"/>
      <c r="H124" s="26"/>
      <c r="I124" s="12"/>
      <c r="J124" s="12"/>
      <c r="K124" s="2"/>
      <c r="L124" s="13"/>
      <c r="M124" s="10"/>
      <c r="N124" s="10"/>
      <c r="O124" s="10"/>
      <c r="P124" s="10"/>
      <c r="Q124" s="10"/>
      <c r="R124" s="10"/>
      <c r="S124" s="10"/>
      <c r="T124" s="10"/>
      <c r="U124" s="10"/>
      <c r="V124" s="10"/>
      <c r="W124" s="10"/>
      <c r="X124" s="10"/>
      <c r="Y124" s="10"/>
      <c r="Z124" s="10"/>
      <c r="AA124" s="8"/>
    </row>
    <row r="125" spans="2:27" ht="17.25" customHeight="1" x14ac:dyDescent="0.15">
      <c r="B125" s="50"/>
      <c r="C125" s="22"/>
      <c r="D125" s="39"/>
      <c r="E125" s="47"/>
      <c r="F125" s="48"/>
      <c r="G125" s="2"/>
      <c r="H125" s="26"/>
      <c r="I125" s="12"/>
      <c r="J125" s="12"/>
      <c r="K125" s="2"/>
      <c r="L125" s="13"/>
      <c r="M125" s="10"/>
      <c r="N125" s="10"/>
      <c r="O125" s="10"/>
      <c r="P125" s="10"/>
      <c r="Q125" s="10"/>
      <c r="R125" s="10"/>
      <c r="S125" s="10"/>
      <c r="T125" s="10"/>
      <c r="U125" s="10"/>
      <c r="V125" s="10"/>
      <c r="W125" s="10"/>
      <c r="X125" s="10"/>
      <c r="Y125" s="10"/>
      <c r="Z125" s="10"/>
      <c r="AA125" s="8"/>
    </row>
    <row r="126" spans="2:27" ht="17.25" customHeight="1" x14ac:dyDescent="0.15">
      <c r="B126" s="50"/>
      <c r="C126" s="22"/>
      <c r="D126" s="39"/>
      <c r="E126" s="47"/>
      <c r="F126" s="48"/>
      <c r="G126" s="2"/>
      <c r="H126" s="26"/>
      <c r="I126" s="12"/>
      <c r="J126" s="12"/>
      <c r="K126" s="2"/>
      <c r="L126" s="13"/>
      <c r="M126" s="10"/>
      <c r="N126" s="10"/>
      <c r="O126" s="10"/>
      <c r="P126" s="10"/>
      <c r="Q126" s="10"/>
      <c r="R126" s="10"/>
      <c r="S126" s="10"/>
      <c r="T126" s="10"/>
      <c r="U126" s="10"/>
      <c r="V126" s="10"/>
      <c r="W126" s="10"/>
      <c r="X126" s="10"/>
      <c r="Y126" s="10"/>
      <c r="Z126" s="10"/>
      <c r="AA126" s="8"/>
    </row>
    <row r="127" spans="2:27" ht="17.25" customHeight="1" x14ac:dyDescent="0.15">
      <c r="B127" s="50"/>
      <c r="C127" s="22"/>
      <c r="D127" s="39"/>
      <c r="E127" s="47"/>
      <c r="F127" s="48"/>
      <c r="G127" s="2"/>
      <c r="H127" s="26"/>
      <c r="I127" s="12"/>
      <c r="J127" s="12"/>
      <c r="K127" s="2"/>
      <c r="L127" s="13"/>
      <c r="M127" s="10"/>
      <c r="N127" s="10"/>
      <c r="O127" s="10"/>
      <c r="P127" s="10"/>
      <c r="Q127" s="10"/>
      <c r="R127" s="10"/>
      <c r="S127" s="10"/>
      <c r="T127" s="10"/>
      <c r="U127" s="10"/>
      <c r="V127" s="10"/>
      <c r="W127" s="10"/>
      <c r="X127" s="10"/>
      <c r="Y127" s="10"/>
      <c r="Z127" s="10"/>
      <c r="AA127" s="8"/>
    </row>
    <row r="128" spans="2:27" ht="17.25" customHeight="1" x14ac:dyDescent="0.15">
      <c r="B128" s="50"/>
      <c r="C128" s="22"/>
      <c r="D128" s="39"/>
      <c r="E128" s="49"/>
      <c r="F128" s="29"/>
      <c r="G128" s="6"/>
      <c r="H128" s="30"/>
      <c r="I128" s="42"/>
      <c r="J128" s="43"/>
      <c r="K128" s="6"/>
      <c r="L128" s="40"/>
      <c r="M128" s="10"/>
      <c r="N128" s="10"/>
      <c r="O128" s="10"/>
      <c r="P128" s="10"/>
      <c r="Q128" s="10"/>
      <c r="R128" s="10"/>
      <c r="S128" s="10"/>
      <c r="T128" s="10"/>
      <c r="U128" s="10"/>
      <c r="V128" s="10"/>
      <c r="W128" s="10"/>
      <c r="X128" s="10"/>
      <c r="Y128" s="10"/>
      <c r="Z128" s="10"/>
      <c r="AA128" s="8"/>
    </row>
    <row r="129" spans="2:27" ht="17.25" customHeight="1" x14ac:dyDescent="0.15">
      <c r="B129" s="50"/>
      <c r="C129" s="22"/>
      <c r="D129" s="39"/>
      <c r="E129" s="49"/>
      <c r="F129" s="29"/>
      <c r="G129" s="6"/>
      <c r="H129" s="30"/>
      <c r="I129" s="42"/>
      <c r="J129" s="43"/>
      <c r="K129" s="6"/>
      <c r="L129" s="40"/>
      <c r="M129" s="10"/>
      <c r="N129" s="10"/>
      <c r="O129" s="10"/>
      <c r="P129" s="10"/>
      <c r="Q129" s="10"/>
      <c r="R129" s="10"/>
      <c r="S129" s="10"/>
      <c r="T129" s="10"/>
      <c r="U129" s="10"/>
      <c r="V129" s="10"/>
      <c r="W129" s="10"/>
      <c r="X129" s="10"/>
      <c r="Y129" s="10"/>
      <c r="Z129" s="10"/>
      <c r="AA129" s="8"/>
    </row>
    <row r="130" spans="2:27" ht="17.25" customHeight="1" x14ac:dyDescent="0.15">
      <c r="B130" s="50"/>
      <c r="C130" s="22"/>
      <c r="D130" s="39"/>
      <c r="E130" s="49"/>
      <c r="F130" s="29"/>
      <c r="G130" s="6"/>
      <c r="H130" s="30"/>
      <c r="I130" s="42"/>
      <c r="J130" s="43"/>
      <c r="K130" s="6"/>
      <c r="L130" s="40"/>
      <c r="M130" s="10"/>
      <c r="N130" s="10"/>
      <c r="O130" s="10"/>
      <c r="P130" s="10"/>
      <c r="Q130" s="10"/>
      <c r="R130" s="10"/>
      <c r="S130" s="10"/>
      <c r="T130" s="10"/>
      <c r="U130" s="10"/>
      <c r="V130" s="10"/>
      <c r="W130" s="10"/>
      <c r="X130" s="10"/>
      <c r="Y130" s="10"/>
      <c r="Z130" s="10"/>
      <c r="AA130" s="8"/>
    </row>
    <row r="131" spans="2:27" ht="17.25" customHeight="1" x14ac:dyDescent="0.15">
      <c r="B131" s="50"/>
      <c r="C131" s="22"/>
      <c r="D131" s="39"/>
      <c r="E131" s="49"/>
      <c r="F131" s="6"/>
      <c r="G131" s="6"/>
      <c r="H131" s="26"/>
      <c r="I131" s="45"/>
      <c r="J131" s="45"/>
      <c r="K131" s="6"/>
      <c r="L131" s="46"/>
      <c r="M131" s="10"/>
      <c r="N131" s="10"/>
      <c r="O131" s="10"/>
      <c r="P131" s="10"/>
      <c r="Q131" s="10"/>
      <c r="R131" s="10"/>
      <c r="S131" s="10"/>
      <c r="T131" s="10"/>
      <c r="U131" s="10"/>
      <c r="V131" s="10"/>
      <c r="W131" s="10"/>
      <c r="X131" s="10"/>
      <c r="Y131" s="10"/>
      <c r="Z131" s="10"/>
      <c r="AA131" s="8"/>
    </row>
    <row r="132" spans="2:27" ht="17.25" customHeight="1" x14ac:dyDescent="0.15">
      <c r="C132" s="4"/>
      <c r="E132" s="15"/>
      <c r="G132" s="5"/>
      <c r="H132" s="17"/>
      <c r="I132" s="18"/>
      <c r="J132" s="18"/>
      <c r="K132" s="15"/>
      <c r="L132" s="19"/>
    </row>
    <row r="133" spans="2:27" ht="17.25" customHeight="1" x14ac:dyDescent="0.15">
      <c r="C133" s="4"/>
      <c r="E133" s="21"/>
      <c r="G133" s="5"/>
      <c r="H133" s="11"/>
      <c r="I133" s="14"/>
      <c r="J133" s="14"/>
      <c r="K133" s="15"/>
      <c r="L133" s="16"/>
    </row>
    <row r="134" spans="2:27" ht="17.25" customHeight="1" x14ac:dyDescent="0.15">
      <c r="C134" s="4"/>
      <c r="H134" s="1"/>
      <c r="I134" s="1"/>
      <c r="J134" s="1"/>
      <c r="K134" s="1"/>
      <c r="L134" s="1"/>
    </row>
    <row r="135" spans="2:27" ht="17.25" customHeight="1" x14ac:dyDescent="0.15">
      <c r="H135" s="1"/>
      <c r="I135" s="1"/>
      <c r="J135" s="1"/>
      <c r="K135" s="1"/>
      <c r="L135" s="1"/>
    </row>
    <row r="136" spans="2:27" ht="17.25" customHeight="1" x14ac:dyDescent="0.15">
      <c r="H136" s="1"/>
      <c r="I136" s="1"/>
      <c r="J136" s="1"/>
      <c r="K136" s="1"/>
      <c r="L136" s="1"/>
    </row>
    <row r="137" spans="2:27" ht="17.25" customHeight="1" x14ac:dyDescent="0.15">
      <c r="H137" s="7"/>
      <c r="I137" s="1"/>
      <c r="J137" s="1"/>
      <c r="K137" s="1"/>
      <c r="L137" s="1"/>
    </row>
    <row r="138" spans="2:27" ht="17.25" customHeight="1" x14ac:dyDescent="0.15">
      <c r="H138" s="1"/>
      <c r="I138" s="1"/>
      <c r="J138" s="1"/>
      <c r="K138" s="1"/>
      <c r="L138" s="1"/>
    </row>
    <row r="139" spans="2:27" ht="17.25" customHeight="1" x14ac:dyDescent="0.15">
      <c r="H139" s="1"/>
      <c r="I139" s="1"/>
      <c r="J139" s="1"/>
      <c r="K139" s="1"/>
      <c r="L139" s="1"/>
    </row>
    <row r="140" spans="2:27" ht="17.25" customHeight="1" x14ac:dyDescent="0.15">
      <c r="H140" s="1"/>
      <c r="I140" s="1"/>
      <c r="J140" s="1"/>
      <c r="K140" s="1"/>
      <c r="L140" s="1"/>
    </row>
    <row r="141" spans="2:27" ht="17.25" customHeight="1" x14ac:dyDescent="0.15"/>
    <row r="142" spans="2:27" ht="17.25" customHeight="1" x14ac:dyDescent="0.15"/>
    <row r="143" spans="2:27" ht="17.25" customHeight="1" x14ac:dyDescent="0.15"/>
    <row r="144" spans="2:27"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sheetData>
  <mergeCells count="354">
    <mergeCell ref="V2:AO2"/>
    <mergeCell ref="B3:C3"/>
    <mergeCell ref="D3:U3"/>
    <mergeCell ref="V3:X3"/>
    <mergeCell ref="Y3:AB3"/>
    <mergeCell ref="AC3:AD3"/>
    <mergeCell ref="AE3:AK3"/>
    <mergeCell ref="AL3:AM3"/>
    <mergeCell ref="AN3:AO3"/>
    <mergeCell ref="B7:C7"/>
    <mergeCell ref="BN7:BR7"/>
    <mergeCell ref="B8:C8"/>
    <mergeCell ref="B9:C9"/>
    <mergeCell ref="B10:C10"/>
    <mergeCell ref="B11:C11"/>
    <mergeCell ref="BN11:BR11"/>
    <mergeCell ref="AP3:AV3"/>
    <mergeCell ref="AW3:AZ3"/>
    <mergeCell ref="BA3:BH3"/>
    <mergeCell ref="B4:C4"/>
    <mergeCell ref="BN4:BR6"/>
    <mergeCell ref="B5:C6"/>
    <mergeCell ref="D4:E4"/>
    <mergeCell ref="AI4:AJ4"/>
    <mergeCell ref="B12:C12"/>
    <mergeCell ref="BN12:BR12"/>
    <mergeCell ref="B13:C14"/>
    <mergeCell ref="D13:G13"/>
    <mergeCell ref="H13:I13"/>
    <mergeCell ref="J13:M13"/>
    <mergeCell ref="N13:O13"/>
    <mergeCell ref="P13:S13"/>
    <mergeCell ref="T13:U13"/>
    <mergeCell ref="V13:Y13"/>
    <mergeCell ref="BK13:BM13"/>
    <mergeCell ref="D14:G14"/>
    <mergeCell ref="L14:M14"/>
    <mergeCell ref="O14:Q14"/>
    <mergeCell ref="R14:U14"/>
    <mergeCell ref="Z14:AA14"/>
    <mergeCell ref="AC14:AE14"/>
    <mergeCell ref="AF14:AH14"/>
    <mergeCell ref="AI14:AL14"/>
    <mergeCell ref="AQ14:AR14"/>
    <mergeCell ref="AS13:AT13"/>
    <mergeCell ref="AU13:AX13"/>
    <mergeCell ref="AY13:AZ13"/>
    <mergeCell ref="BA13:BD13"/>
    <mergeCell ref="BE13:BF13"/>
    <mergeCell ref="BG13:BJ13"/>
    <mergeCell ref="Z13:AA13"/>
    <mergeCell ref="AB13:AE13"/>
    <mergeCell ref="AF13:AH13"/>
    <mergeCell ref="AI13:AL13"/>
    <mergeCell ref="AM13:AN13"/>
    <mergeCell ref="AO13:AR13"/>
    <mergeCell ref="BN16:BR18"/>
    <mergeCell ref="B19:C19"/>
    <mergeCell ref="BN19:BR19"/>
    <mergeCell ref="B20:C20"/>
    <mergeCell ref="BN20:BR20"/>
    <mergeCell ref="B21:C21"/>
    <mergeCell ref="BN21:BR21"/>
    <mergeCell ref="AT14:AV14"/>
    <mergeCell ref="AW14:AZ14"/>
    <mergeCell ref="BE14:BF14"/>
    <mergeCell ref="BH14:BJ14"/>
    <mergeCell ref="BK14:BM14"/>
    <mergeCell ref="B16:C18"/>
    <mergeCell ref="D16:E16"/>
    <mergeCell ref="AI16:AJ16"/>
    <mergeCell ref="B22:C22"/>
    <mergeCell ref="B23:C23"/>
    <mergeCell ref="BN23:BR23"/>
    <mergeCell ref="B24:C24"/>
    <mergeCell ref="BN24:BR24"/>
    <mergeCell ref="B25:C26"/>
    <mergeCell ref="D25:G25"/>
    <mergeCell ref="H25:I25"/>
    <mergeCell ref="J25:M25"/>
    <mergeCell ref="N25:O25"/>
    <mergeCell ref="BA25:BD25"/>
    <mergeCell ref="BE25:BF25"/>
    <mergeCell ref="BG25:BJ25"/>
    <mergeCell ref="BK25:BM25"/>
    <mergeCell ref="D26:G26"/>
    <mergeCell ref="L26:M26"/>
    <mergeCell ref="O26:Q26"/>
    <mergeCell ref="R26:U26"/>
    <mergeCell ref="Z26:AA26"/>
    <mergeCell ref="AC26:AE26"/>
    <mergeCell ref="AI25:AL25"/>
    <mergeCell ref="AM25:AN25"/>
    <mergeCell ref="AO25:AR25"/>
    <mergeCell ref="AS25:AT25"/>
    <mergeCell ref="AU25:AX25"/>
    <mergeCell ref="AY25:AZ25"/>
    <mergeCell ref="P25:S25"/>
    <mergeCell ref="T25:U25"/>
    <mergeCell ref="V25:Y25"/>
    <mergeCell ref="Z25:AA25"/>
    <mergeCell ref="AB25:AE25"/>
    <mergeCell ref="AF25:AH25"/>
    <mergeCell ref="B32:C32"/>
    <mergeCell ref="BN32:BR32"/>
    <mergeCell ref="B33:C33"/>
    <mergeCell ref="BN33:BR33"/>
    <mergeCell ref="B34:C34"/>
    <mergeCell ref="B35:C35"/>
    <mergeCell ref="BN35:BR35"/>
    <mergeCell ref="BH26:BJ26"/>
    <mergeCell ref="BK26:BM26"/>
    <mergeCell ref="B28:C30"/>
    <mergeCell ref="BN28:BR30"/>
    <mergeCell ref="B31:C31"/>
    <mergeCell ref="BN31:BR31"/>
    <mergeCell ref="AF26:AH26"/>
    <mergeCell ref="AI26:AL26"/>
    <mergeCell ref="AQ26:AR26"/>
    <mergeCell ref="AT26:AV26"/>
    <mergeCell ref="AW26:AZ26"/>
    <mergeCell ref="BE26:BF26"/>
    <mergeCell ref="D28:E28"/>
    <mergeCell ref="AI28:AJ28"/>
    <mergeCell ref="Z37:AA37"/>
    <mergeCell ref="AB37:AE37"/>
    <mergeCell ref="AF37:AH37"/>
    <mergeCell ref="AI37:AL37"/>
    <mergeCell ref="AM37:AN37"/>
    <mergeCell ref="AO37:AR37"/>
    <mergeCell ref="B36:C36"/>
    <mergeCell ref="BN36:BR36"/>
    <mergeCell ref="B37:C38"/>
    <mergeCell ref="D37:G37"/>
    <mergeCell ref="H37:I37"/>
    <mergeCell ref="J37:M37"/>
    <mergeCell ref="N37:O37"/>
    <mergeCell ref="P37:S37"/>
    <mergeCell ref="T37:U37"/>
    <mergeCell ref="V37:Y37"/>
    <mergeCell ref="D38:G38"/>
    <mergeCell ref="L38:M38"/>
    <mergeCell ref="O38:Q38"/>
    <mergeCell ref="R38:U38"/>
    <mergeCell ref="Z38:AA38"/>
    <mergeCell ref="AC38:AE38"/>
    <mergeCell ref="AF38:AH38"/>
    <mergeCell ref="AI38:AL38"/>
    <mergeCell ref="BK37:BM37"/>
    <mergeCell ref="AS37:AT37"/>
    <mergeCell ref="AU37:AX37"/>
    <mergeCell ref="AY37:AZ37"/>
    <mergeCell ref="BA37:BD37"/>
    <mergeCell ref="BE37:BF37"/>
    <mergeCell ref="BG37:BJ37"/>
    <mergeCell ref="AF41:AJ41"/>
    <mergeCell ref="AM41:AQ41"/>
    <mergeCell ref="AT41:AX41"/>
    <mergeCell ref="BA41:BE41"/>
    <mergeCell ref="AQ38:AR38"/>
    <mergeCell ref="AT38:AV38"/>
    <mergeCell ref="AW38:AZ38"/>
    <mergeCell ref="BE38:BF38"/>
    <mergeCell ref="BH38:BJ38"/>
    <mergeCell ref="BK38:BM38"/>
    <mergeCell ref="AM40:AQ40"/>
    <mergeCell ref="AT40:AX40"/>
    <mergeCell ref="BA40:BE40"/>
    <mergeCell ref="AF42:AJ42"/>
    <mergeCell ref="AF43:AJ43"/>
    <mergeCell ref="AM43:AQ43"/>
    <mergeCell ref="AT43:AX43"/>
    <mergeCell ref="BA43:BC43"/>
    <mergeCell ref="BE43:BG44"/>
    <mergeCell ref="AM44:AQ44"/>
    <mergeCell ref="AT44:AX44"/>
    <mergeCell ref="BA44:BC44"/>
    <mergeCell ref="V47:AO47"/>
    <mergeCell ref="B48:C48"/>
    <mergeCell ref="D48:U48"/>
    <mergeCell ref="V48:X48"/>
    <mergeCell ref="Y48:AB48"/>
    <mergeCell ref="AC48:AD48"/>
    <mergeCell ref="AE48:AK48"/>
    <mergeCell ref="BN49:BR51"/>
    <mergeCell ref="B50:C51"/>
    <mergeCell ref="B52:C52"/>
    <mergeCell ref="BN52:BR52"/>
    <mergeCell ref="B53:C53"/>
    <mergeCell ref="B54:C54"/>
    <mergeCell ref="AL48:AM48"/>
    <mergeCell ref="AN48:AO48"/>
    <mergeCell ref="AP48:AV48"/>
    <mergeCell ref="AW48:AZ48"/>
    <mergeCell ref="BA48:BH48"/>
    <mergeCell ref="B49:C49"/>
    <mergeCell ref="D49:E49"/>
    <mergeCell ref="AI49:AJ49"/>
    <mergeCell ref="B55:C55"/>
    <mergeCell ref="B56:C56"/>
    <mergeCell ref="BN56:BR56"/>
    <mergeCell ref="B57:C57"/>
    <mergeCell ref="BN57:BR57"/>
    <mergeCell ref="B58:C59"/>
    <mergeCell ref="D58:G58"/>
    <mergeCell ref="H58:I58"/>
    <mergeCell ref="J58:M58"/>
    <mergeCell ref="N58:O58"/>
    <mergeCell ref="BA58:BD58"/>
    <mergeCell ref="BE58:BF58"/>
    <mergeCell ref="BG58:BJ58"/>
    <mergeCell ref="BK58:BM58"/>
    <mergeCell ref="D59:G59"/>
    <mergeCell ref="L59:M59"/>
    <mergeCell ref="O59:Q59"/>
    <mergeCell ref="R59:U59"/>
    <mergeCell ref="Z59:AA59"/>
    <mergeCell ref="AC59:AE59"/>
    <mergeCell ref="AI58:AL58"/>
    <mergeCell ref="AM58:AN58"/>
    <mergeCell ref="AO58:AR58"/>
    <mergeCell ref="AS58:AT58"/>
    <mergeCell ref="AU58:AX58"/>
    <mergeCell ref="AY58:AZ58"/>
    <mergeCell ref="P58:S58"/>
    <mergeCell ref="T58:U58"/>
    <mergeCell ref="V58:Y58"/>
    <mergeCell ref="Z58:AA58"/>
    <mergeCell ref="AB58:AE58"/>
    <mergeCell ref="AF58:AH58"/>
    <mergeCell ref="B65:C65"/>
    <mergeCell ref="BN65:BR65"/>
    <mergeCell ref="B66:C66"/>
    <mergeCell ref="BN66:BR66"/>
    <mergeCell ref="B67:C67"/>
    <mergeCell ref="B68:C68"/>
    <mergeCell ref="BN68:BR68"/>
    <mergeCell ref="BH59:BJ59"/>
    <mergeCell ref="BK59:BM59"/>
    <mergeCell ref="B61:C63"/>
    <mergeCell ref="BN61:BR63"/>
    <mergeCell ref="B64:C64"/>
    <mergeCell ref="BN64:BR64"/>
    <mergeCell ref="AF59:AH59"/>
    <mergeCell ref="AI59:AL59"/>
    <mergeCell ref="AQ59:AR59"/>
    <mergeCell ref="AT59:AV59"/>
    <mergeCell ref="AW59:AZ59"/>
    <mergeCell ref="BE59:BF59"/>
    <mergeCell ref="D61:E61"/>
    <mergeCell ref="AI61:AJ61"/>
    <mergeCell ref="B69:C69"/>
    <mergeCell ref="BN69:BR69"/>
    <mergeCell ref="B70:C71"/>
    <mergeCell ref="D70:G70"/>
    <mergeCell ref="H70:I70"/>
    <mergeCell ref="J70:M70"/>
    <mergeCell ref="N70:O70"/>
    <mergeCell ref="P70:S70"/>
    <mergeCell ref="T70:U70"/>
    <mergeCell ref="V70:Y70"/>
    <mergeCell ref="BK70:BM70"/>
    <mergeCell ref="D71:G71"/>
    <mergeCell ref="L71:M71"/>
    <mergeCell ref="O71:Q71"/>
    <mergeCell ref="R71:U71"/>
    <mergeCell ref="Z71:AA71"/>
    <mergeCell ref="AC71:AE71"/>
    <mergeCell ref="AF71:AH71"/>
    <mergeCell ref="AI71:AL71"/>
    <mergeCell ref="AQ71:AR71"/>
    <mergeCell ref="AS70:AT70"/>
    <mergeCell ref="AU70:AX70"/>
    <mergeCell ref="AY70:AZ70"/>
    <mergeCell ref="BA70:BD70"/>
    <mergeCell ref="BE70:BF70"/>
    <mergeCell ref="BG70:BJ70"/>
    <mergeCell ref="Z70:AA70"/>
    <mergeCell ref="AB70:AE70"/>
    <mergeCell ref="AF70:AH70"/>
    <mergeCell ref="AI70:AL70"/>
    <mergeCell ref="AM70:AN70"/>
    <mergeCell ref="AO70:AR70"/>
    <mergeCell ref="BN73:BR75"/>
    <mergeCell ref="B76:C76"/>
    <mergeCell ref="BN76:BR76"/>
    <mergeCell ref="B77:C77"/>
    <mergeCell ref="BN77:BR77"/>
    <mergeCell ref="B78:C78"/>
    <mergeCell ref="BN78:BR78"/>
    <mergeCell ref="AT71:AV71"/>
    <mergeCell ref="AW71:AZ71"/>
    <mergeCell ref="BE71:BF71"/>
    <mergeCell ref="BH71:BJ71"/>
    <mergeCell ref="BK71:BM71"/>
    <mergeCell ref="B73:C75"/>
    <mergeCell ref="D73:E73"/>
    <mergeCell ref="AI73:AJ73"/>
    <mergeCell ref="B79:C79"/>
    <mergeCell ref="B80:C80"/>
    <mergeCell ref="BN80:BR80"/>
    <mergeCell ref="B81:C81"/>
    <mergeCell ref="BN81:BR81"/>
    <mergeCell ref="B82:C83"/>
    <mergeCell ref="D82:G82"/>
    <mergeCell ref="H82:I82"/>
    <mergeCell ref="J82:M82"/>
    <mergeCell ref="N82:O82"/>
    <mergeCell ref="BA82:BD82"/>
    <mergeCell ref="BE82:BF82"/>
    <mergeCell ref="BG82:BJ82"/>
    <mergeCell ref="BK82:BM82"/>
    <mergeCell ref="D83:G83"/>
    <mergeCell ref="L83:M83"/>
    <mergeCell ref="O83:Q83"/>
    <mergeCell ref="R83:U83"/>
    <mergeCell ref="Z83:AA83"/>
    <mergeCell ref="AC83:AE83"/>
    <mergeCell ref="AI82:AL82"/>
    <mergeCell ref="AM82:AN82"/>
    <mergeCell ref="AO82:AR82"/>
    <mergeCell ref="AS82:AT82"/>
    <mergeCell ref="AU82:AX82"/>
    <mergeCell ref="AY82:AZ82"/>
    <mergeCell ref="P82:S82"/>
    <mergeCell ref="T82:U82"/>
    <mergeCell ref="V82:Y82"/>
    <mergeCell ref="Z82:AA82"/>
    <mergeCell ref="AB82:AE82"/>
    <mergeCell ref="AF82:AH82"/>
    <mergeCell ref="BH83:BJ83"/>
    <mergeCell ref="BK83:BM83"/>
    <mergeCell ref="AM85:AQ85"/>
    <mergeCell ref="AT85:AX85"/>
    <mergeCell ref="BA85:BE85"/>
    <mergeCell ref="AF86:AJ86"/>
    <mergeCell ref="AM86:AQ86"/>
    <mergeCell ref="AT86:AX86"/>
    <mergeCell ref="BA86:BE86"/>
    <mergeCell ref="AF83:AH83"/>
    <mergeCell ref="AI83:AL83"/>
    <mergeCell ref="AQ83:AR83"/>
    <mergeCell ref="AT83:AV83"/>
    <mergeCell ref="AW83:AZ83"/>
    <mergeCell ref="BE83:BF83"/>
    <mergeCell ref="AF87:AJ87"/>
    <mergeCell ref="AF88:AJ88"/>
    <mergeCell ref="AM88:AQ88"/>
    <mergeCell ref="AT88:AX88"/>
    <mergeCell ref="BA88:BC88"/>
    <mergeCell ref="BE88:BG89"/>
    <mergeCell ref="AM89:AQ89"/>
    <mergeCell ref="AT89:AX89"/>
    <mergeCell ref="BA89:BC89"/>
  </mergeCells>
  <phoneticPr fontId="2"/>
  <conditionalFormatting sqref="D13:D14 D5:BM10">
    <cfRule type="expression" dxfId="49" priority="71">
      <formula>COUNTIF(INDIRECT("祝日一覧[日付]"),D$5)=1</formula>
    </cfRule>
    <cfRule type="expression" dxfId="48" priority="65">
      <formula>D$6="日"</formula>
    </cfRule>
    <cfRule type="expression" dxfId="47" priority="70">
      <formula>D$6="土"</formula>
    </cfRule>
  </conditionalFormatting>
  <conditionalFormatting sqref="D17:BM22">
    <cfRule type="expression" dxfId="46" priority="72">
      <formula>COUNTIF(INDIRECT("祝日一覧[日付]"),D$17)=1</formula>
    </cfRule>
    <cfRule type="expression" dxfId="45" priority="68">
      <formula>D$18="日"</formula>
    </cfRule>
    <cfRule type="expression" dxfId="44" priority="69">
      <formula>D$18="土"</formula>
    </cfRule>
  </conditionalFormatting>
  <conditionalFormatting sqref="D29:BM34">
    <cfRule type="expression" dxfId="43" priority="73">
      <formula>COUNTIF(INDIRECT("祝日一覧[日付]"),D$29)=1</formula>
    </cfRule>
    <cfRule type="expression" dxfId="42" priority="66">
      <formula>D$30="日"</formula>
    </cfRule>
    <cfRule type="expression" dxfId="41" priority="67">
      <formula>D$30="土"</formula>
    </cfRule>
  </conditionalFormatting>
  <conditionalFormatting sqref="D13:D14 D5:BM10">
    <cfRule type="expression" priority="64">
      <formula>COUNTIF(#REF!,D$5)=1</formula>
    </cfRule>
  </conditionalFormatting>
  <conditionalFormatting sqref="D17:BM24">
    <cfRule type="expression" dxfId="40" priority="62">
      <formula>D$17&gt;$AP$3</formula>
    </cfRule>
  </conditionalFormatting>
  <conditionalFormatting sqref="D29:BM36">
    <cfRule type="expression" dxfId="39" priority="61">
      <formula>D$29&gt;$AP$3</formula>
    </cfRule>
  </conditionalFormatting>
  <conditionalFormatting sqref="AI5:BM12">
    <cfRule type="expression" dxfId="38" priority="60">
      <formula>AI$5&gt;$AP$3</formula>
    </cfRule>
  </conditionalFormatting>
  <conditionalFormatting sqref="D5:AF12">
    <cfRule type="expression" dxfId="37" priority="59">
      <formula>D$5&lt;$AE$3</formula>
    </cfRule>
  </conditionalFormatting>
  <conditionalFormatting sqref="AF5:AH12">
    <cfRule type="expression" dxfId="36" priority="58">
      <formula>AF$5&gt;$AP$3</formula>
    </cfRule>
  </conditionalFormatting>
  <conditionalFormatting sqref="AI13:AI14">
    <cfRule type="expression" dxfId="35" priority="54">
      <formula>COUNTIF(INDIRECT("祝日一覧[日付]"),AI$5)=1</formula>
    </cfRule>
    <cfRule type="expression" dxfId="34" priority="56">
      <formula>AI$6="日"</formula>
    </cfRule>
    <cfRule type="expression" dxfId="33" priority="57">
      <formula>AI$6="土"</formula>
    </cfRule>
  </conditionalFormatting>
  <conditionalFormatting sqref="AI13:AI14">
    <cfRule type="expression" priority="55">
      <formula>COUNTIF(#REF!,AI$5)=1</formula>
    </cfRule>
  </conditionalFormatting>
  <conditionalFormatting sqref="D25:D26">
    <cfRule type="expression" dxfId="32" priority="49">
      <formula>COUNTIF(INDIRECT("祝日一覧[日付]"),D$5)=1</formula>
    </cfRule>
    <cfRule type="expression" dxfId="31" priority="52">
      <formula>D$6="日"</formula>
    </cfRule>
    <cfRule type="expression" dxfId="30" priority="53">
      <formula>D$6="土"</formula>
    </cfRule>
  </conditionalFormatting>
  <conditionalFormatting sqref="D25:D26">
    <cfRule type="expression" priority="50">
      <formula>COUNTIF(#REF!,D$5)=1</formula>
    </cfRule>
  </conditionalFormatting>
  <conditionalFormatting sqref="AI25:AI26">
    <cfRule type="expression" dxfId="29" priority="51">
      <formula>COUNTIF(INDIRECT("祝日一覧[日付]"),AI$5)=1</formula>
    </cfRule>
    <cfRule type="expression" dxfId="28" priority="47">
      <formula>AI$6="日"</formula>
    </cfRule>
    <cfRule type="expression" dxfId="27" priority="48">
      <formula>AI$6="土"</formula>
    </cfRule>
  </conditionalFormatting>
  <conditionalFormatting sqref="AI25:AI26">
    <cfRule type="expression" priority="46">
      <formula>COUNTIF(#REF!,AI$5)=1</formula>
    </cfRule>
  </conditionalFormatting>
  <conditionalFormatting sqref="D37:D38">
    <cfRule type="expression" dxfId="26" priority="42">
      <formula>COUNTIF(INDIRECT("祝日一覧[日付]"),D$5)=1</formula>
    </cfRule>
    <cfRule type="expression" dxfId="25" priority="44">
      <formula>D$6="日"</formula>
    </cfRule>
    <cfRule type="expression" dxfId="24" priority="45">
      <formula>D$6="土"</formula>
    </cfRule>
  </conditionalFormatting>
  <conditionalFormatting sqref="D37:D38">
    <cfRule type="expression" priority="43">
      <formula>COUNTIF(#REF!,D$5)=1</formula>
    </cfRule>
  </conditionalFormatting>
  <conditionalFormatting sqref="AI37:AI38">
    <cfRule type="expression" dxfId="23" priority="38">
      <formula>COUNTIF(INDIRECT("祝日一覧[日付]"),AI$5)=1</formula>
    </cfRule>
    <cfRule type="expression" dxfId="22" priority="40">
      <formula>AI$6="日"</formula>
    </cfRule>
    <cfRule type="expression" dxfId="21" priority="41">
      <formula>AI$6="土"</formula>
    </cfRule>
  </conditionalFormatting>
  <conditionalFormatting sqref="AI37:AI38">
    <cfRule type="expression" priority="39">
      <formula>COUNTIF(#REF!,AI$5)=1</formula>
    </cfRule>
  </conditionalFormatting>
  <conditionalFormatting sqref="D58:D59 D50:BM55">
    <cfRule type="expression" dxfId="20" priority="120">
      <formula>COUNTIF(INDIRECT("祝日一覧[日付]"),D$50)=1</formula>
    </cfRule>
    <cfRule type="expression" dxfId="19" priority="34">
      <formula>D$51="日"</formula>
    </cfRule>
    <cfRule type="expression" dxfId="18" priority="35">
      <formula>D$51="土"</formula>
    </cfRule>
  </conditionalFormatting>
  <conditionalFormatting sqref="D62:BM67">
    <cfRule type="expression" dxfId="17" priority="119">
      <formula>COUNTIF(INDIRECT("祝日一覧[日付]"),D$62)=1</formula>
    </cfRule>
    <cfRule type="expression" dxfId="16" priority="33">
      <formula>D$63="日"</formula>
    </cfRule>
    <cfRule type="expression" dxfId="15" priority="36">
      <formula>D$63="土"</formula>
    </cfRule>
  </conditionalFormatting>
  <conditionalFormatting sqref="D74:BM79">
    <cfRule type="expression" dxfId="14" priority="37">
      <formula>COUNTIF(INDIRECT("祝日一覧[日付]"),D$74)=1</formula>
    </cfRule>
    <cfRule type="expression" dxfId="13" priority="31">
      <formula>D$75="日"</formula>
    </cfRule>
    <cfRule type="expression" dxfId="12" priority="30">
      <formula>D$75="土"</formula>
    </cfRule>
  </conditionalFormatting>
  <conditionalFormatting sqref="D74:BM81">
    <cfRule type="expression" dxfId="11" priority="25">
      <formula>D$74&gt;$AP$3</formula>
    </cfRule>
  </conditionalFormatting>
  <conditionalFormatting sqref="AI58:AI59">
    <cfRule type="expression" priority="19">
      <formula>COUNTIF(#REF!,AI$5)=1</formula>
    </cfRule>
  </conditionalFormatting>
  <conditionalFormatting sqref="D70:D71">
    <cfRule type="expression" dxfId="10" priority="14">
      <formula>COUNTIF(INDIRECT("祝日一覧[日付]"),D$5)=1</formula>
    </cfRule>
    <cfRule type="expression" dxfId="9" priority="16">
      <formula>D$6="日"</formula>
    </cfRule>
    <cfRule type="expression" dxfId="8" priority="17">
      <formula>D$6="土"</formula>
    </cfRule>
  </conditionalFormatting>
  <conditionalFormatting sqref="D70:D71">
    <cfRule type="expression" priority="15">
      <formula>COUNTIF(#REF!,D$5)=1</formula>
    </cfRule>
  </conditionalFormatting>
  <conditionalFormatting sqref="AI70:AI71">
    <cfRule type="expression" priority="11">
      <formula>COUNTIF(#REF!,AI$5)=1</formula>
    </cfRule>
  </conditionalFormatting>
  <conditionalFormatting sqref="D82:D83">
    <cfRule type="expression" dxfId="7" priority="6">
      <formula>COUNTIF(INDIRECT("祝日一覧[日付]"),D$5)=1</formula>
    </cfRule>
    <cfRule type="expression" dxfId="6" priority="8">
      <formula>D$6="日"</formula>
    </cfRule>
    <cfRule type="expression" dxfId="5" priority="9">
      <formula>D$6="土"</formula>
    </cfRule>
  </conditionalFormatting>
  <conditionalFormatting sqref="D82:D83">
    <cfRule type="expression" priority="7">
      <formula>COUNTIF(#REF!,D$5)=1</formula>
    </cfRule>
  </conditionalFormatting>
  <conditionalFormatting sqref="AI82:AI83">
    <cfRule type="expression" dxfId="4" priority="2">
      <formula>COUNTIF(INDIRECT("祝日一覧[日付]"),AI$5)=1</formula>
    </cfRule>
  </conditionalFormatting>
  <conditionalFormatting sqref="AI82:AI83">
    <cfRule type="expression" priority="3">
      <formula>COUNTIF(#REF!,AI$5)=1</formula>
    </cfRule>
  </conditionalFormatting>
  <conditionalFormatting sqref="D62:BM69">
    <cfRule type="expression" dxfId="3" priority="27">
      <formula>D$62&gt;$AP$3</formula>
    </cfRule>
  </conditionalFormatting>
  <conditionalFormatting sqref="D50:AH57">
    <cfRule type="expression" dxfId="2" priority="1">
      <formula>D$50&gt;$AP$3</formula>
    </cfRule>
  </conditionalFormatting>
  <dataValidations count="8">
    <dataValidation type="list" allowBlank="1" showInputMessage="1" showErrorMessage="1" sqref="BM12">
      <formula1>$D$44:$D$46</formula1>
    </dataValidation>
    <dataValidation type="list" allowBlank="1" showInputMessage="1" showErrorMessage="1" sqref="D80:BM80">
      <formula1>$C$88:$D$88</formula1>
    </dataValidation>
    <dataValidation type="list" allowBlank="1" showInputMessage="1" showErrorMessage="1" sqref="D77:BM79">
      <formula1>$D$87:$D$89</formula1>
    </dataValidation>
    <dataValidation type="list" allowBlank="1" showInputMessage="1" showErrorMessage="1" sqref="D12:BL12 D36:BM36 D57:BM57 D69:BM69">
      <formula1>$D$89:$D$90</formula1>
    </dataValidation>
    <dataValidation type="list" allowBlank="1" showInputMessage="1" showErrorMessage="1" sqref="D8:BM10 D32:BM34 D20:BM22 D53:BM55 D65:BM67">
      <formula1>$D$87:$D$89</formula1>
    </dataValidation>
    <dataValidation type="list" allowBlank="1" showInputMessage="1" showErrorMessage="1" sqref="D11:BM11 D23:BM23 D35:BM35 D56:BM56 D68:BM68">
      <formula1>$C$88:$D$88</formula1>
    </dataValidation>
    <dataValidation type="list" allowBlank="1" showInputMessage="1" showErrorMessage="1" sqref="D24:BM24">
      <formula1>$D$89:$D$90</formula1>
    </dataValidation>
    <dataValidation type="list" allowBlank="1" showInputMessage="1" showErrorMessage="1" sqref="D81:BM81">
      <formula1>$D$89:$D$90</formula1>
    </dataValidation>
  </dataValidations>
  <printOptions horizontalCentered="1" verticalCentered="1"/>
  <pageMargins left="0.39370078740157483" right="0.23622047244094491" top="0.27559055118110237" bottom="0.19685039370078741" header="0.23622047244094491" footer="0.15748031496062992"/>
  <pageSetup paperSize="9" scale="79" orientation="landscape" r:id="rId1"/>
  <headerFooter alignWithMargins="0"/>
  <rowBreaks count="1" manualBreakCount="1">
    <brk id="46" min="1"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C38"/>
  <sheetViews>
    <sheetView workbookViewId="0">
      <selection activeCell="C39" sqref="C39"/>
    </sheetView>
  </sheetViews>
  <sheetFormatPr defaultRowHeight="13.5" x14ac:dyDescent="0.15"/>
  <cols>
    <col min="2" max="3" width="12.5" customWidth="1"/>
  </cols>
  <sheetData>
    <row r="2" spans="2:3" x14ac:dyDescent="0.15">
      <c r="B2" s="118" t="s">
        <v>41</v>
      </c>
      <c r="C2" s="118" t="s">
        <v>42</v>
      </c>
    </row>
    <row r="3" spans="2:3" ht="15" customHeight="1" x14ac:dyDescent="0.15">
      <c r="B3" s="117">
        <v>45411</v>
      </c>
      <c r="C3" t="s">
        <v>30</v>
      </c>
    </row>
    <row r="4" spans="2:3" ht="15" customHeight="1" x14ac:dyDescent="0.15">
      <c r="B4" s="117">
        <v>45415</v>
      </c>
      <c r="C4" t="s">
        <v>31</v>
      </c>
    </row>
    <row r="5" spans="2:3" ht="15" customHeight="1" x14ac:dyDescent="0.15">
      <c r="B5" s="117">
        <v>45416</v>
      </c>
      <c r="C5" t="s">
        <v>32</v>
      </c>
    </row>
    <row r="6" spans="2:3" ht="15" customHeight="1" x14ac:dyDescent="0.15">
      <c r="B6" s="117">
        <v>45417</v>
      </c>
      <c r="C6" t="s">
        <v>33</v>
      </c>
    </row>
    <row r="7" spans="2:3" ht="15" customHeight="1" x14ac:dyDescent="0.15">
      <c r="B7" s="117">
        <v>45418</v>
      </c>
      <c r="C7" t="s">
        <v>28</v>
      </c>
    </row>
    <row r="8" spans="2:3" ht="15" customHeight="1" x14ac:dyDescent="0.15">
      <c r="B8" s="117">
        <v>45488</v>
      </c>
      <c r="C8" t="s">
        <v>34</v>
      </c>
    </row>
    <row r="9" spans="2:3" ht="15" customHeight="1" x14ac:dyDescent="0.15">
      <c r="B9" s="117">
        <v>45515</v>
      </c>
      <c r="C9" t="s">
        <v>35</v>
      </c>
    </row>
    <row r="10" spans="2:3" ht="15" customHeight="1" x14ac:dyDescent="0.15">
      <c r="B10" s="117">
        <v>45516</v>
      </c>
      <c r="C10" t="s">
        <v>28</v>
      </c>
    </row>
    <row r="11" spans="2:3" ht="15" customHeight="1" x14ac:dyDescent="0.15">
      <c r="B11" s="117">
        <v>45551</v>
      </c>
      <c r="C11" t="s">
        <v>36</v>
      </c>
    </row>
    <row r="12" spans="2:3" ht="15" customHeight="1" x14ac:dyDescent="0.15">
      <c r="B12" s="117">
        <v>45557</v>
      </c>
      <c r="C12" t="s">
        <v>37</v>
      </c>
    </row>
    <row r="13" spans="2:3" ht="15" customHeight="1" x14ac:dyDescent="0.15">
      <c r="B13" s="117">
        <v>45558</v>
      </c>
      <c r="C13" t="s">
        <v>28</v>
      </c>
    </row>
    <row r="14" spans="2:3" ht="15" customHeight="1" x14ac:dyDescent="0.15">
      <c r="B14" s="117">
        <v>45579</v>
      </c>
      <c r="C14" t="s">
        <v>38</v>
      </c>
    </row>
    <row r="15" spans="2:3" ht="15" customHeight="1" x14ac:dyDescent="0.15">
      <c r="B15" s="117">
        <v>45599</v>
      </c>
      <c r="C15" t="s">
        <v>39</v>
      </c>
    </row>
    <row r="16" spans="2:3" ht="15" customHeight="1" x14ac:dyDescent="0.15">
      <c r="B16" s="117">
        <v>45600</v>
      </c>
      <c r="C16" t="s">
        <v>28</v>
      </c>
    </row>
    <row r="17" spans="2:3" ht="15" customHeight="1" x14ac:dyDescent="0.15">
      <c r="B17" s="117">
        <v>45619</v>
      </c>
      <c r="C17" t="s">
        <v>40</v>
      </c>
    </row>
    <row r="18" spans="2:3" ht="15" customHeight="1" x14ac:dyDescent="0.15">
      <c r="B18" s="117">
        <v>45658</v>
      </c>
      <c r="C18" t="s">
        <v>24</v>
      </c>
    </row>
    <row r="19" spans="2:3" ht="15" customHeight="1" x14ac:dyDescent="0.15">
      <c r="B19" s="117">
        <v>45670</v>
      </c>
      <c r="C19" t="s">
        <v>25</v>
      </c>
    </row>
    <row r="20" spans="2:3" ht="15" customHeight="1" x14ac:dyDescent="0.15">
      <c r="B20" s="117">
        <v>45699</v>
      </c>
      <c r="C20" t="s">
        <v>26</v>
      </c>
    </row>
    <row r="21" spans="2:3" ht="15" customHeight="1" x14ac:dyDescent="0.15">
      <c r="B21" s="117">
        <v>45711</v>
      </c>
      <c r="C21" t="s">
        <v>27</v>
      </c>
    </row>
    <row r="22" spans="2:3" ht="15" customHeight="1" x14ac:dyDescent="0.15">
      <c r="B22" s="117">
        <v>45712</v>
      </c>
      <c r="C22" t="s">
        <v>28</v>
      </c>
    </row>
    <row r="23" spans="2:3" ht="15" customHeight="1" x14ac:dyDescent="0.15">
      <c r="B23" s="117">
        <v>45736</v>
      </c>
      <c r="C23" t="s">
        <v>29</v>
      </c>
    </row>
    <row r="24" spans="2:3" x14ac:dyDescent="0.15">
      <c r="B24" s="117">
        <v>45776</v>
      </c>
      <c r="C24" t="s">
        <v>30</v>
      </c>
    </row>
    <row r="25" spans="2:3" x14ac:dyDescent="0.15">
      <c r="B25" s="117">
        <v>45780</v>
      </c>
      <c r="C25" t="s">
        <v>31</v>
      </c>
    </row>
    <row r="26" spans="2:3" x14ac:dyDescent="0.15">
      <c r="B26" s="117">
        <v>45781</v>
      </c>
      <c r="C26" t="s">
        <v>32</v>
      </c>
    </row>
    <row r="27" spans="2:3" x14ac:dyDescent="0.15">
      <c r="B27" s="117">
        <v>45782</v>
      </c>
      <c r="C27" t="s">
        <v>33</v>
      </c>
    </row>
    <row r="28" spans="2:3" x14ac:dyDescent="0.15">
      <c r="B28" s="117">
        <v>45783</v>
      </c>
      <c r="C28" t="s">
        <v>28</v>
      </c>
    </row>
    <row r="29" spans="2:3" x14ac:dyDescent="0.15">
      <c r="B29" s="117">
        <v>45859</v>
      </c>
      <c r="C29" t="s">
        <v>34</v>
      </c>
    </row>
    <row r="30" spans="2:3" x14ac:dyDescent="0.15">
      <c r="B30" s="117">
        <v>45880</v>
      </c>
      <c r="C30" t="s">
        <v>35</v>
      </c>
    </row>
    <row r="31" spans="2:3" x14ac:dyDescent="0.15">
      <c r="B31" s="117">
        <v>45915</v>
      </c>
      <c r="C31" t="s">
        <v>36</v>
      </c>
    </row>
    <row r="32" spans="2:3" x14ac:dyDescent="0.15">
      <c r="B32" s="117">
        <v>45923</v>
      </c>
      <c r="C32" t="s">
        <v>37</v>
      </c>
    </row>
    <row r="33" spans="2:3" x14ac:dyDescent="0.15">
      <c r="B33" s="117">
        <v>45943</v>
      </c>
      <c r="C33" t="s">
        <v>38</v>
      </c>
    </row>
    <row r="34" spans="2:3" x14ac:dyDescent="0.15">
      <c r="B34" s="117">
        <v>45964</v>
      </c>
      <c r="C34" t="s">
        <v>39</v>
      </c>
    </row>
    <row r="35" spans="2:3" x14ac:dyDescent="0.15">
      <c r="B35" s="117">
        <v>45984</v>
      </c>
      <c r="C35" t="s">
        <v>40</v>
      </c>
    </row>
    <row r="36" spans="2:3" x14ac:dyDescent="0.15">
      <c r="B36" s="117">
        <v>45985</v>
      </c>
      <c r="C36" t="s">
        <v>28</v>
      </c>
    </row>
    <row r="37" spans="2:3" x14ac:dyDescent="0.15">
      <c r="B37" s="117"/>
    </row>
    <row r="38" spans="2:3" x14ac:dyDescent="0.15">
      <c r="B38" s="117"/>
    </row>
  </sheetData>
  <phoneticPr fontId="2"/>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★記入例★</vt:lpstr>
      <vt:lpstr>確認ｼｰﾄ(工期6か月まで)</vt:lpstr>
      <vt:lpstr>確認ｼｰﾄ(工期12か月まで)</vt:lpstr>
      <vt:lpstr>祝日一覧</vt:lpstr>
      <vt:lpstr>★記入例★!Print_Area</vt:lpstr>
      <vt:lpstr>'確認ｼｰﾄ(工期12か月まで)'!Print_Area</vt:lpstr>
      <vt:lpstr>'確認ｼｰﾄ(工期6か月まで)'!Print_Area</vt:lpstr>
      <vt:lpstr>祝日一覧!祝日</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宮武 浩代</dc:creator>
  <cp:lastModifiedBy>Windows ユーザー</cp:lastModifiedBy>
  <cp:lastPrinted>2024-03-22T00:06:24Z</cp:lastPrinted>
  <dcterms:created xsi:type="dcterms:W3CDTF">2004-07-27T23:37:56Z</dcterms:created>
  <dcterms:modified xsi:type="dcterms:W3CDTF">2024-06-03T06:46:40Z</dcterms:modified>
</cp:coreProperties>
</file>