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2733\Desktop\分析表決裁用資料\"/>
    </mc:Choice>
  </mc:AlternateContent>
  <xr:revisionPtr revIDLastSave="0" documentId="13_ncr:1_{08C917AA-9C6A-4513-B0DB-2EA5C0BE0471}" xr6:coauthVersionLast="47" xr6:coauthVersionMax="47" xr10:uidLastSave="{00000000-0000-0000-0000-000000000000}"/>
  <workbookProtection workbookAlgorithmName="SHA-512" workbookHashValue="NvvCoFirmyyQvpCjmb0cU0VIRHcoi5E0YDfPW6nA83IcCBTGDLia7svo/7OJ82rWXexV8Vq16xzq94gPjz/6wQ==" workbookSaltValue="uYtI6QwohTheDkg9QepZDw==" workbookSpinCount="100000" lockStructure="1"/>
  <bookViews>
    <workbookView xWindow="-103" yWindow="-103" windowWidth="21600" windowHeight="13749"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H85" i="4"/>
  <c r="G85" i="4"/>
  <c r="P10" i="4"/>
  <c r="AT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<sst xmlns="http://schemas.openxmlformats.org/spreadsheetml/2006/main" count="231" uniqueCount="115">
  <si>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</si>
  <si>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</si>
  <si>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</si>
  <si>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</si>
  <si>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</si>
  <si>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</si>
  <si>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</si>
  <si>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</si>
  <si>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</si>
  <si>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</si>
  <si>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</si>
  <si>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</si>
  <si>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</si>
  <si>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</si>
  <si>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</si>
  <si>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</si>
  <si>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</si>
  <si>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</si>
  <si>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</si>
  <si>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</si>
  <si>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</si>
  <si>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</si>
  <si>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</si>
  <si>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</si>
  <si>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</si>
  <si>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</si>
  <si>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</si>
  <si>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</si>
  <si>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</si>
  <si>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</si>
  <si>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</si>
  <si>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</si>
  <si>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</si>
  <si>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</si>
  <si>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</si>
  <si>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</si>
  <si>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</si>
  <si>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</si>
  <si>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</si>
  <si>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</si>
  <si>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</si>
  <si>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</si>
  <si>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</si>
  <si>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</si>
  <si>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</si>
  <si>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</si>
  <si>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</si>
  <si>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</si>
  <si>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</si>
  <si>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</si>
  <si>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</si>
  <si>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</si>
  <si>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</si>
  <si>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</si>
  <si>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</si>
  <si>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</si>
  <si>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</si>
  <si>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</si>
  <si>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</si>
  <si>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</si>
  <si>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</si>
  <si>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</si>
  <si>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</si>
  <si>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</si>
  <si>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</si>
  <si>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</si>
  <si>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</si>
  <si>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</si>
  <si>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</si>
  <si>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</si>
  <si>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</si>
  <si>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</si>
  <si>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</si>
  <si>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</si>
  <si>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</si>
  <si>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</si>
  <si>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</si>
  <si>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</si>
  <si>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</si>
  <si>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</si>
  <si>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</si>
  <si>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</si>
  <si>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</si>
  <si>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</si>
  <si>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</si>
  <si>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</si>
  <si>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</si>
  <si>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</si>
  <si>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</si>
  <si>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</si>
  <si>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</si>
  <si>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</si>
  <si>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</si>
  <si>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</si>
  <si>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</si>
  <si>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</si>
  <si>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香川県　丸亀市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</si>
  <si>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</si>
  <si>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</si>
  <si>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</si>
  <si>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</si>
  <si>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</si>
  <si>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</si>
  <si>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</si>
  <si>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</si>
  <si>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</si>
  <si>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</si>
  <si>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</si>
  <si>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</si>
  <si>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</si>
  <si>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</si>
  <si>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</si>
  <si>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一般会計からの繰入金が増加したことにより、経常収支比率は100％を超え、前年度を上回る結果となった。経費回収率については、依然として100％を下回っており、使用料収入だけでは汚水処理費用を賄えない状況が続いているが、汚水処理費用が減少したことから、前年度よりも改善することができた。また、年々増加傾向にあった汚水処理原価については、類似団体平均値と比較すると依然としてやや高い水準にはあるが、汚水処理費用の減少に伴い前年度より低下した。
　企業債残高対事業規模比率については、使用料収入に対して依然として高い状態にある。新浄化センターの建設等大型工事に伴う企業債の発行により企業債残高は増加傾向にあるが、一般会計負担分も増加したことから当該比率は低下し、類似団体平均を下回った。
　施設利用率は約77％となり、前年度から大幅に上昇し、類似団体平均値を上回った。旧浄化センターは処理区域内人口に比して処理能力が過大であったが、本年度より供用を開始した新浄化センターにおいては、処理区域内人口の実情に応じ、処理能力の適正化のためにダウンサイジングを行った結果、利用率が向上した。
　水洗化率については前年度から増加し、類似団体平均値を上回ることができている。今後も新たな3ヵ年（令和７年度～令和９年度）の水洗化促進活動計画の推進により、継続的に下水道への接続依頼を行い、水洗化率の向上に努める。</t>
    <phoneticPr fontId="4"/>
  </si>
  <si>
    <t>　有形固定資産減価償却率が類似団体平均を大きく下回っている要因としては、令和2年度の地方公営企業法一部適用開始時に、各固定資産の取得価格を当時の残存価格で計上したことが挙げられ、実際には法定耐用年数を超える施設も存在している。また、管渠老朽化率が類似団体平均を上回り、年々増加していることから、管渠更新の必要性は高い。ストックマネジメント計画に基づき計画的に改築・更新を進め、老朽化率の改善を図っているところである。ポンプ場についても、同計画に基づき改築・更新に取り組んでいる。処理場については、新浄化センターの建設工事が完了し、供用を開始した。</t>
    <phoneticPr fontId="4"/>
  </si>
  <si>
    <t>　本市の下水道事業では、令和2年度から地方公営企業会計を導入し、経営状況の可視化を図っている。経常収支比率は100％を上回っているものの、一般会計からの繰入金に依存する部分は大きい。今後は、人口減少により使用料収入の大幅な増加が見込めない一方で、新浄化センターの建設やストックマネジメント計画に基づく老朽管渠等の改築・更新に伴い、費用及び企業債償還額は増加することとなる。このような状況を踏まえ、今後の経営の安定化と持続的なサービス提供を実現するため令和4年7月から使用料を改定したところではあるが、依然として経費回収率は100％に届かず、企業債償還額も今後大きくなることから、使用料の水準の適正性については、あらためて検討が必要とな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</si>
</sst>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40-4171-8CB2-D0A0D481B2F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3C40-4171-8CB2-D0A0D481B2F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55.36</c:v>
                </c:pt>
                <c:pt idx="1">
                  <c:v>59.03</c:v>
                </c:pt>
                <c:pt idx="2">
                  <c:v>54.9</c:v>
                </c:pt>
                <c:pt idx="3">
                  <c:v>58.08</c:v>
                </c:pt>
                <c:pt idx="4">
                  <c:v>76.78</c:v>
                </c:pt>
              </c:numCache>
            </c:numRef>
          </c:val>
          <c:extLst>
            <c:ext xmlns:c16="http://schemas.microsoft.com/office/drawing/2014/chart" uri="{C3380CC4-5D6E-409C-BE32-E72D297353CC}">
              <c16:uniqueId val="{00000000-9CF2-480C-8881-47F8DA1732D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9CF2-480C-8881-47F8DA1732D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97.13</c:v>
                </c:pt>
                <c:pt idx="1">
                  <c:v>97.31</c:v>
                </c:pt>
                <c:pt idx="2">
                  <c:v>97.38</c:v>
                </c:pt>
                <c:pt idx="3">
                  <c:v>97.34</c:v>
                </c:pt>
                <c:pt idx="4">
                  <c:v>97.6</c:v>
                </c:pt>
              </c:numCache>
            </c:numRef>
          </c:val>
          <c:extLst>
            <c:ext xmlns:c16="http://schemas.microsoft.com/office/drawing/2014/chart" uri="{C3380CC4-5D6E-409C-BE32-E72D297353CC}">
              <c16:uniqueId val="{00000000-8839-4E43-A6F6-7CF76AC4BF1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8839-4E43-A6F6-7CF76AC4BF1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101.09</c:v>
                </c:pt>
                <c:pt idx="1">
                  <c:v>102.45</c:v>
                </c:pt>
                <c:pt idx="2">
                  <c:v>100.49</c:v>
                </c:pt>
                <c:pt idx="3">
                  <c:v>107.23</c:v>
                </c:pt>
                <c:pt idx="4">
                  <c:v>111.61</c:v>
                </c:pt>
              </c:numCache>
            </c:numRef>
          </c:val>
          <c:extLst>
            <c:ext xmlns:c16="http://schemas.microsoft.com/office/drawing/2014/chart" uri="{C3380CC4-5D6E-409C-BE32-E72D297353CC}">
              <c16:uniqueId val="{00000000-6FD2-4E23-ABA2-1649D4970CD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6FD2-4E23-ABA2-1649D4970CD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6.24</c:v>
                </c:pt>
                <c:pt idx="1">
                  <c:v>12.19</c:v>
                </c:pt>
                <c:pt idx="2">
                  <c:v>16.95</c:v>
                </c:pt>
                <c:pt idx="3">
                  <c:v>14.44</c:v>
                </c:pt>
                <c:pt idx="4">
                  <c:v>18.04</c:v>
                </c:pt>
              </c:numCache>
            </c:numRef>
          </c:val>
          <c:extLst>
            <c:ext xmlns:c16="http://schemas.microsoft.com/office/drawing/2014/chart" uri="{C3380CC4-5D6E-409C-BE32-E72D297353CC}">
              <c16:uniqueId val="{00000000-7494-4B1F-8CDD-7FCC11366EB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7494-4B1F-8CDD-7FCC11366EB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2.2999999999999998</c:v>
                </c:pt>
                <c:pt idx="1">
                  <c:v>2.2999999999999998</c:v>
                </c:pt>
                <c:pt idx="2">
                  <c:v>4.58</c:v>
                </c:pt>
                <c:pt idx="3">
                  <c:v>5.83</c:v>
                </c:pt>
                <c:pt idx="4">
                  <c:v>9.9700000000000006</c:v>
                </c:pt>
              </c:numCache>
            </c:numRef>
          </c:val>
          <c:extLst>
            <c:ext xmlns:c16="http://schemas.microsoft.com/office/drawing/2014/chart" uri="{C3380CC4-5D6E-409C-BE32-E72D297353CC}">
              <c16:uniqueId val="{00000000-5C40-4814-B00E-6A6CC95A6E5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5C40-4814-B00E-6A6CC95A6E5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CD-45E4-81BA-204B955CE44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30CD-45E4-81BA-204B955CE44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84.94</c:v>
                </c:pt>
                <c:pt idx="1">
                  <c:v>91.91</c:v>
                </c:pt>
                <c:pt idx="2">
                  <c:v>93.66</c:v>
                </c:pt>
                <c:pt idx="3">
                  <c:v>98.75</c:v>
                </c:pt>
                <c:pt idx="4">
                  <c:v>117.97</c:v>
                </c:pt>
              </c:numCache>
            </c:numRef>
          </c:val>
          <c:extLst>
            <c:ext xmlns:c16="http://schemas.microsoft.com/office/drawing/2014/chart" uri="{C3380CC4-5D6E-409C-BE32-E72D297353CC}">
              <c16:uniqueId val="{00000000-8F7B-4F25-8C8D-6E734298BE0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8F7B-4F25-8C8D-6E734298BE0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795.68</c:v>
                </c:pt>
                <c:pt idx="1">
                  <c:v>604.94000000000005</c:v>
                </c:pt>
                <c:pt idx="2">
                  <c:v>670.33</c:v>
                </c:pt>
                <c:pt idx="3">
                  <c:v>783.33</c:v>
                </c:pt>
                <c:pt idx="4">
                  <c:v>461.22</c:v>
                </c:pt>
              </c:numCache>
            </c:numRef>
          </c:val>
          <c:extLst>
            <c:ext xmlns:c16="http://schemas.microsoft.com/office/drawing/2014/chart" uri="{C3380CC4-5D6E-409C-BE32-E72D297353CC}">
              <c16:uniqueId val="{00000000-E841-48DF-AD08-FAE54FF79E0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E841-48DF-AD08-FAE54FF79E0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97.52</c:v>
                </c:pt>
                <c:pt idx="1">
                  <c:v>97.94</c:v>
                </c:pt>
                <c:pt idx="2">
                  <c:v>98.31</c:v>
                </c:pt>
                <c:pt idx="3">
                  <c:v>95.56</c:v>
                </c:pt>
                <c:pt idx="4">
                  <c:v>98.33</c:v>
                </c:pt>
              </c:numCache>
            </c:numRef>
          </c:val>
          <c:extLst>
            <c:ext xmlns:c16="http://schemas.microsoft.com/office/drawing/2014/chart" uri="{C3380CC4-5D6E-409C-BE32-E72D297353CC}">
              <c16:uniqueId val="{00000000-5C8D-44FD-9F83-6D917F5FE7A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5C8D-44FD-9F83-6D917F5FE7A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152.49</c:v>
                </c:pt>
                <c:pt idx="1">
                  <c:v>152.55000000000001</c:v>
                </c:pt>
                <c:pt idx="2">
                  <c:v>156.94</c:v>
                </c:pt>
                <c:pt idx="3">
                  <c:v>165.05</c:v>
                </c:pt>
                <c:pt idx="4">
                  <c:v>160.29</c:v>
                </c:pt>
              </c:numCache>
            </c:numRef>
          </c:val>
          <c:extLst>
            <c:ext xmlns:c16="http://schemas.microsoft.com/office/drawing/2014/chart" uri="{C3380CC4-5D6E-409C-BE32-E72D297353CC}">
              <c16:uniqueId val="{00000000-4E93-4907-B5AD-6825886B8CB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4E93-4907-B5AD-6825886B8CB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P8" sqref="P8:V8"/>
    </sheetView>
  </sheetViews>
  <sheetFormatPr defaultColWidth="2.69140625" defaultRowHeight="13.3" x14ac:dyDescent="0.25"/>
  <cols>
    <col min="1" max="1" width="2.69140625" customWidth="1"/>
    <col min="2" max="62" width="3.765625" customWidth="1"/>
    <col min="64" max="78" width="3.074218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29" t="str">
        <f>データ!H6</f>
        <v>香川県　丸亀市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Bd1</v>
      </c>
      <c r="X8" s="34"/>
      <c r="Y8" s="34"/>
      <c r="Z8" s="34"/>
      <c r="AA8" s="34"/>
      <c r="AB8" s="34"/>
      <c r="AC8" s="34"/>
      <c r="AD8" s="35" t="str">
        <f>データ!$M$6</f>
        <v>非設置</v>
      </c>
      <c r="AE8" s="35"/>
      <c r="AF8" s="35"/>
      <c r="AG8" s="35"/>
      <c r="AH8" s="35"/>
      <c r="AI8" s="35"/>
      <c r="AJ8" s="35"/>
      <c r="AK8" s="3"/>
      <c r="AL8" s="36">
        <f>データ!S6</f>
        <v>110803</v>
      </c>
      <c r="AM8" s="36"/>
      <c r="AN8" s="36"/>
      <c r="AO8" s="36"/>
      <c r="AP8" s="36"/>
      <c r="AQ8" s="36"/>
      <c r="AR8" s="36"/>
      <c r="AS8" s="36"/>
      <c r="AT8" s="37">
        <f>データ!T6</f>
        <v>111.83</v>
      </c>
      <c r="AU8" s="37"/>
      <c r="AV8" s="37"/>
      <c r="AW8" s="37"/>
      <c r="AX8" s="37"/>
      <c r="AY8" s="37"/>
      <c r="AZ8" s="37"/>
      <c r="BA8" s="37"/>
      <c r="BB8" s="37">
        <f>データ!U6</f>
        <v>990.82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5">
      <c r="A10" s="2"/>
      <c r="B10" s="37" t="str">
        <f>データ!N6</f>
        <v>-</v>
      </c>
      <c r="C10" s="37"/>
      <c r="D10" s="37"/>
      <c r="E10" s="37"/>
      <c r="F10" s="37"/>
      <c r="G10" s="37"/>
      <c r="H10" s="37"/>
      <c r="I10" s="37">
        <f>データ!O6</f>
        <v>58.08</v>
      </c>
      <c r="J10" s="37"/>
      <c r="K10" s="37"/>
      <c r="L10" s="37"/>
      <c r="M10" s="37"/>
      <c r="N10" s="37"/>
      <c r="O10" s="37"/>
      <c r="P10" s="37">
        <f>データ!P6</f>
        <v>40.54</v>
      </c>
      <c r="Q10" s="37"/>
      <c r="R10" s="37"/>
      <c r="S10" s="37"/>
      <c r="T10" s="37"/>
      <c r="U10" s="37"/>
      <c r="V10" s="37"/>
      <c r="W10" s="37">
        <f>データ!Q6</f>
        <v>72.510000000000005</v>
      </c>
      <c r="X10" s="37"/>
      <c r="Y10" s="37"/>
      <c r="Z10" s="37"/>
      <c r="AA10" s="37"/>
      <c r="AB10" s="37"/>
      <c r="AC10" s="37"/>
      <c r="AD10" s="36">
        <f>データ!R6</f>
        <v>2530</v>
      </c>
      <c r="AE10" s="36"/>
      <c r="AF10" s="36"/>
      <c r="AG10" s="36"/>
      <c r="AH10" s="36"/>
      <c r="AI10" s="36"/>
      <c r="AJ10" s="36"/>
      <c r="AK10" s="2"/>
      <c r="AL10" s="36">
        <f>データ!V6</f>
        <v>44835</v>
      </c>
      <c r="AM10" s="36"/>
      <c r="AN10" s="36"/>
      <c r="AO10" s="36"/>
      <c r="AP10" s="36"/>
      <c r="AQ10" s="36"/>
      <c r="AR10" s="36"/>
      <c r="AS10" s="36"/>
      <c r="AT10" s="37">
        <f>データ!W6</f>
        <v>15.97</v>
      </c>
      <c r="AU10" s="37"/>
      <c r="AV10" s="37"/>
      <c r="AW10" s="37"/>
      <c r="AX10" s="37"/>
      <c r="AY10" s="37"/>
      <c r="AZ10" s="37"/>
      <c r="BA10" s="37"/>
      <c r="BB10" s="37">
        <f>データ!X6</f>
        <v>2807.45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TyongI2J1Z3ZiFICN/N1yKm3drw6mtrDdujXqHpdSZuCn3RLF/Oc6V+fraPkpcR9EZIys98sJ6Tvii1b0CnwIA==" saltValue="1TvMYLSh/sEk6LksHx1UN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3" x14ac:dyDescent="0.25"/>
  <cols>
    <col min="2" max="144" width="11.84375" customWidth="1"/>
  </cols>
  <sheetData>
    <row r="1" spans="1:148" x14ac:dyDescent="0.2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5">
      <c r="A6" s="14" t="s">
        <v>95</v>
      </c>
      <c r="B6" s="19">
        <f>B7</f>
        <v>2024</v>
      </c>
      <c r="C6" s="19">
        <f t="shared" ref="C6:X6" si="3">C7</f>
        <v>372021</v>
      </c>
      <c r="D6" s="19">
        <f t="shared" si="3"/>
        <v>46</v>
      </c>
      <c r="E6" s="19">
        <f t="shared" si="3"/>
        <v>17</v>
      </c>
      <c r="F6" s="19">
        <f t="shared" si="3"/>
        <v>1</v>
      </c>
      <c r="G6" s="19">
        <f t="shared" si="3"/>
        <v>0</v>
      </c>
      <c r="H6" s="19" t="str">
        <f t="shared" si="3"/>
        <v>香川県　丸亀市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58.08</v>
      </c>
      <c r="P6" s="20">
        <f t="shared" si="3"/>
        <v>40.54</v>
      </c>
      <c r="Q6" s="20">
        <f t="shared" si="3"/>
        <v>72.510000000000005</v>
      </c>
      <c r="R6" s="20">
        <f t="shared" si="3"/>
        <v>2530</v>
      </c>
      <c r="S6" s="20">
        <f t="shared" si="3"/>
        <v>110803</v>
      </c>
      <c r="T6" s="20">
        <f t="shared" si="3"/>
        <v>111.83</v>
      </c>
      <c r="U6" s="20">
        <f t="shared" si="3"/>
        <v>990.82</v>
      </c>
      <c r="V6" s="20">
        <f t="shared" si="3"/>
        <v>44835</v>
      </c>
      <c r="W6" s="20">
        <f t="shared" si="3"/>
        <v>15.97</v>
      </c>
      <c r="X6" s="20">
        <f t="shared" si="3"/>
        <v>2807.45</v>
      </c>
      <c r="Y6" s="21">
        <f>IF(Y7="",NA(),Y7)</f>
        <v>101.09</v>
      </c>
      <c r="Z6" s="21">
        <f t="shared" ref="Z6:AH6" si="4">IF(Z7="",NA(),Z7)</f>
        <v>102.45</v>
      </c>
      <c r="AA6" s="21">
        <f t="shared" si="4"/>
        <v>100.49</v>
      </c>
      <c r="AB6" s="21">
        <f t="shared" si="4"/>
        <v>107.23</v>
      </c>
      <c r="AC6" s="21">
        <f t="shared" si="4"/>
        <v>111.61</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84.94</v>
      </c>
      <c r="AV6" s="21">
        <f t="shared" ref="AV6:BD6" si="6">IF(AV7="",NA(),AV7)</f>
        <v>91.91</v>
      </c>
      <c r="AW6" s="21">
        <f t="shared" si="6"/>
        <v>93.66</v>
      </c>
      <c r="AX6" s="21">
        <f t="shared" si="6"/>
        <v>98.75</v>
      </c>
      <c r="AY6" s="21">
        <f t="shared" si="6"/>
        <v>117.97</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795.68</v>
      </c>
      <c r="BG6" s="21">
        <f t="shared" ref="BG6:BO6" si="7">IF(BG7="",NA(),BG7)</f>
        <v>604.94000000000005</v>
      </c>
      <c r="BH6" s="21">
        <f t="shared" si="7"/>
        <v>670.33</v>
      </c>
      <c r="BI6" s="21">
        <f t="shared" si="7"/>
        <v>783.33</v>
      </c>
      <c r="BJ6" s="21">
        <f t="shared" si="7"/>
        <v>461.22</v>
      </c>
      <c r="BK6" s="21">
        <f t="shared" si="7"/>
        <v>857.88</v>
      </c>
      <c r="BL6" s="21">
        <f t="shared" si="7"/>
        <v>825.1</v>
      </c>
      <c r="BM6" s="21">
        <f t="shared" si="7"/>
        <v>789.87</v>
      </c>
      <c r="BN6" s="21">
        <f t="shared" si="7"/>
        <v>749.43</v>
      </c>
      <c r="BO6" s="21">
        <f t="shared" si="7"/>
        <v>698.04</v>
      </c>
      <c r="BP6" s="20" t="str">
        <f>IF(BP7="","",IF(BP7="-","【-】","【"&amp;SUBSTITUTE(TEXT(BP7,"#,##0.00"),"-","△")&amp;"】"))</f>
        <v>【602.56】</v>
      </c>
      <c r="BQ6" s="21">
        <f>IF(BQ7="",NA(),BQ7)</f>
        <v>97.52</v>
      </c>
      <c r="BR6" s="21">
        <f t="shared" ref="BR6:BZ6" si="8">IF(BR7="",NA(),BR7)</f>
        <v>97.94</v>
      </c>
      <c r="BS6" s="21">
        <f t="shared" si="8"/>
        <v>98.31</v>
      </c>
      <c r="BT6" s="21">
        <f t="shared" si="8"/>
        <v>95.56</v>
      </c>
      <c r="BU6" s="21">
        <f t="shared" si="8"/>
        <v>98.33</v>
      </c>
      <c r="BV6" s="21">
        <f t="shared" si="8"/>
        <v>94.97</v>
      </c>
      <c r="BW6" s="21">
        <f t="shared" si="8"/>
        <v>97.07</v>
      </c>
      <c r="BX6" s="21">
        <f t="shared" si="8"/>
        <v>98.06</v>
      </c>
      <c r="BY6" s="21">
        <f t="shared" si="8"/>
        <v>98.46</v>
      </c>
      <c r="BZ6" s="21">
        <f t="shared" si="8"/>
        <v>97.98</v>
      </c>
      <c r="CA6" s="20" t="str">
        <f>IF(CA7="","",IF(CA7="-","【-】","【"&amp;SUBSTITUTE(TEXT(CA7,"#,##0.00"),"-","△")&amp;"】"))</f>
        <v>【97.94】</v>
      </c>
      <c r="CB6" s="21">
        <f>IF(CB7="",NA(),CB7)</f>
        <v>152.49</v>
      </c>
      <c r="CC6" s="21">
        <f t="shared" ref="CC6:CK6" si="9">IF(CC7="",NA(),CC7)</f>
        <v>152.55000000000001</v>
      </c>
      <c r="CD6" s="21">
        <f t="shared" si="9"/>
        <v>156.94</v>
      </c>
      <c r="CE6" s="21">
        <f t="shared" si="9"/>
        <v>165.05</v>
      </c>
      <c r="CF6" s="21">
        <f t="shared" si="9"/>
        <v>160.29</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55.36</v>
      </c>
      <c r="CN6" s="21">
        <f t="shared" ref="CN6:CV6" si="10">IF(CN7="",NA(),CN7)</f>
        <v>59.03</v>
      </c>
      <c r="CO6" s="21">
        <f t="shared" si="10"/>
        <v>54.9</v>
      </c>
      <c r="CP6" s="21">
        <f t="shared" si="10"/>
        <v>58.08</v>
      </c>
      <c r="CQ6" s="21">
        <f t="shared" si="10"/>
        <v>76.78</v>
      </c>
      <c r="CR6" s="21">
        <f t="shared" si="10"/>
        <v>65.28</v>
      </c>
      <c r="CS6" s="21">
        <f t="shared" si="10"/>
        <v>64.92</v>
      </c>
      <c r="CT6" s="21">
        <f t="shared" si="10"/>
        <v>64.14</v>
      </c>
      <c r="CU6" s="21">
        <f t="shared" si="10"/>
        <v>63.71</v>
      </c>
      <c r="CV6" s="21">
        <f t="shared" si="10"/>
        <v>64.95</v>
      </c>
      <c r="CW6" s="20" t="str">
        <f>IF(CW7="","",IF(CW7="-","【-】","【"&amp;SUBSTITUTE(TEXT(CW7,"#,##0.00"),"-","△")&amp;"】"))</f>
        <v>【60.13】</v>
      </c>
      <c r="CX6" s="21">
        <f>IF(CX7="",NA(),CX7)</f>
        <v>97.13</v>
      </c>
      <c r="CY6" s="21">
        <f t="shared" ref="CY6:DG6" si="11">IF(CY7="",NA(),CY7)</f>
        <v>97.31</v>
      </c>
      <c r="CZ6" s="21">
        <f t="shared" si="11"/>
        <v>97.38</v>
      </c>
      <c r="DA6" s="21">
        <f t="shared" si="11"/>
        <v>97.34</v>
      </c>
      <c r="DB6" s="21">
        <f t="shared" si="11"/>
        <v>97.6</v>
      </c>
      <c r="DC6" s="21">
        <f t="shared" si="11"/>
        <v>92.72</v>
      </c>
      <c r="DD6" s="21">
        <f t="shared" si="11"/>
        <v>92.88</v>
      </c>
      <c r="DE6" s="21">
        <f t="shared" si="11"/>
        <v>92.9</v>
      </c>
      <c r="DF6" s="21">
        <f t="shared" si="11"/>
        <v>92.89</v>
      </c>
      <c r="DG6" s="21">
        <f t="shared" si="11"/>
        <v>93.08</v>
      </c>
      <c r="DH6" s="20" t="str">
        <f>IF(DH7="","",IF(DH7="-","【-】","【"&amp;SUBSTITUTE(TEXT(DH7,"#,##0.00"),"-","△")&amp;"】"))</f>
        <v>【96.00】</v>
      </c>
      <c r="DI6" s="21">
        <f>IF(DI7="",NA(),DI7)</f>
        <v>6.24</v>
      </c>
      <c r="DJ6" s="21">
        <f t="shared" ref="DJ6:DR6" si="12">IF(DJ7="",NA(),DJ7)</f>
        <v>12.19</v>
      </c>
      <c r="DK6" s="21">
        <f t="shared" si="12"/>
        <v>16.95</v>
      </c>
      <c r="DL6" s="21">
        <f t="shared" si="12"/>
        <v>14.44</v>
      </c>
      <c r="DM6" s="21">
        <f t="shared" si="12"/>
        <v>18.04</v>
      </c>
      <c r="DN6" s="21">
        <f t="shared" si="12"/>
        <v>23.79</v>
      </c>
      <c r="DO6" s="21">
        <f t="shared" si="12"/>
        <v>25.66</v>
      </c>
      <c r="DP6" s="21">
        <f t="shared" si="12"/>
        <v>27.46</v>
      </c>
      <c r="DQ6" s="21">
        <f t="shared" si="12"/>
        <v>29.93</v>
      </c>
      <c r="DR6" s="21">
        <f t="shared" si="12"/>
        <v>31.89</v>
      </c>
      <c r="DS6" s="20" t="str">
        <f>IF(DS7="","",IF(DS7="-","【-】","【"&amp;SUBSTITUTE(TEXT(DS7,"#,##0.00"),"-","△")&amp;"】"))</f>
        <v>【42.20】</v>
      </c>
      <c r="DT6" s="21">
        <f>IF(DT7="",NA(),DT7)</f>
        <v>2.2999999999999998</v>
      </c>
      <c r="DU6" s="21">
        <f t="shared" ref="DU6:EC6" si="13">IF(DU7="",NA(),DU7)</f>
        <v>2.2999999999999998</v>
      </c>
      <c r="DV6" s="21">
        <f t="shared" si="13"/>
        <v>4.58</v>
      </c>
      <c r="DW6" s="21">
        <f t="shared" si="13"/>
        <v>5.83</v>
      </c>
      <c r="DX6" s="21">
        <f t="shared" si="13"/>
        <v>9.9700000000000006</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5">
      <c r="A7" s="14"/>
      <c r="B7" s="23">
        <v>2024</v>
      </c>
      <c r="C7" s="23">
        <v>372021</v>
      </c>
      <c r="D7" s="23">
        <v>46</v>
      </c>
      <c r="E7" s="23">
        <v>17</v>
      </c>
      <c r="F7" s="23">
        <v>1</v>
      </c>
      <c r="G7" s="23">
        <v>0</v>
      </c>
      <c r="H7" s="23" t="s">
        <v>96</v>
      </c>
      <c r="I7" s="23" t="s">
        <v>97</v>
      </c>
      <c r="J7" s="23" t="s">
        <v>98</v>
      </c>
      <c r="K7" s="23" t="s">
        <v>99</v>
      </c>
      <c r="L7" s="23" t="s">
        <v>100</v>
      </c>
      <c r="M7" s="23" t="s">
        <v>101</v>
      </c>
      <c r="N7" s="24" t="s">
        <v>102</v>
      </c>
      <c r="O7" s="24">
        <v>58.08</v>
      </c>
      <c r="P7" s="24">
        <v>40.54</v>
      </c>
      <c r="Q7" s="24">
        <v>72.510000000000005</v>
      </c>
      <c r="R7" s="24">
        <v>2530</v>
      </c>
      <c r="S7" s="24">
        <v>110803</v>
      </c>
      <c r="T7" s="24">
        <v>111.83</v>
      </c>
      <c r="U7" s="24">
        <v>990.82</v>
      </c>
      <c r="V7" s="24">
        <v>44835</v>
      </c>
      <c r="W7" s="24">
        <v>15.97</v>
      </c>
      <c r="X7" s="24">
        <v>2807.45</v>
      </c>
      <c r="Y7" s="24">
        <v>101.09</v>
      </c>
      <c r="Z7" s="24">
        <v>102.45</v>
      </c>
      <c r="AA7" s="24">
        <v>100.49</v>
      </c>
      <c r="AB7" s="24">
        <v>107.23</v>
      </c>
      <c r="AC7" s="24">
        <v>111.61</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84.94</v>
      </c>
      <c r="AV7" s="24">
        <v>91.91</v>
      </c>
      <c r="AW7" s="24">
        <v>93.66</v>
      </c>
      <c r="AX7" s="24">
        <v>98.75</v>
      </c>
      <c r="AY7" s="24">
        <v>117.97</v>
      </c>
      <c r="AZ7" s="24">
        <v>67.930000000000007</v>
      </c>
      <c r="BA7" s="24">
        <v>68.53</v>
      </c>
      <c r="BB7" s="24">
        <v>69.180000000000007</v>
      </c>
      <c r="BC7" s="24">
        <v>76.319999999999993</v>
      </c>
      <c r="BD7" s="24">
        <v>80.33</v>
      </c>
      <c r="BE7" s="24">
        <v>82.75</v>
      </c>
      <c r="BF7" s="24">
        <v>795.68</v>
      </c>
      <c r="BG7" s="24">
        <v>604.94000000000005</v>
      </c>
      <c r="BH7" s="24">
        <v>670.33</v>
      </c>
      <c r="BI7" s="24">
        <v>783.33</v>
      </c>
      <c r="BJ7" s="24">
        <v>461.22</v>
      </c>
      <c r="BK7" s="24">
        <v>857.88</v>
      </c>
      <c r="BL7" s="24">
        <v>825.1</v>
      </c>
      <c r="BM7" s="24">
        <v>789.87</v>
      </c>
      <c r="BN7" s="24">
        <v>749.43</v>
      </c>
      <c r="BO7" s="24">
        <v>698.04</v>
      </c>
      <c r="BP7" s="24">
        <v>602.55999999999995</v>
      </c>
      <c r="BQ7" s="24">
        <v>97.52</v>
      </c>
      <c r="BR7" s="24">
        <v>97.94</v>
      </c>
      <c r="BS7" s="24">
        <v>98.31</v>
      </c>
      <c r="BT7" s="24">
        <v>95.56</v>
      </c>
      <c r="BU7" s="24">
        <v>98.33</v>
      </c>
      <c r="BV7" s="24">
        <v>94.97</v>
      </c>
      <c r="BW7" s="24">
        <v>97.07</v>
      </c>
      <c r="BX7" s="24">
        <v>98.06</v>
      </c>
      <c r="BY7" s="24">
        <v>98.46</v>
      </c>
      <c r="BZ7" s="24">
        <v>97.98</v>
      </c>
      <c r="CA7" s="24">
        <v>97.94</v>
      </c>
      <c r="CB7" s="24">
        <v>152.49</v>
      </c>
      <c r="CC7" s="24">
        <v>152.55000000000001</v>
      </c>
      <c r="CD7" s="24">
        <v>156.94</v>
      </c>
      <c r="CE7" s="24">
        <v>165.05</v>
      </c>
      <c r="CF7" s="24">
        <v>160.29</v>
      </c>
      <c r="CG7" s="24">
        <v>159.49</v>
      </c>
      <c r="CH7" s="24">
        <v>157.81</v>
      </c>
      <c r="CI7" s="24">
        <v>157.37</v>
      </c>
      <c r="CJ7" s="24">
        <v>157.44999999999999</v>
      </c>
      <c r="CK7" s="24">
        <v>159.75</v>
      </c>
      <c r="CL7" s="24">
        <v>140.97999999999999</v>
      </c>
      <c r="CM7" s="24">
        <v>55.36</v>
      </c>
      <c r="CN7" s="24">
        <v>59.03</v>
      </c>
      <c r="CO7" s="24">
        <v>54.9</v>
      </c>
      <c r="CP7" s="24">
        <v>58.08</v>
      </c>
      <c r="CQ7" s="24">
        <v>76.78</v>
      </c>
      <c r="CR7" s="24">
        <v>65.28</v>
      </c>
      <c r="CS7" s="24">
        <v>64.92</v>
      </c>
      <c r="CT7" s="24">
        <v>64.14</v>
      </c>
      <c r="CU7" s="24">
        <v>63.71</v>
      </c>
      <c r="CV7" s="24">
        <v>64.95</v>
      </c>
      <c r="CW7" s="24">
        <v>60.13</v>
      </c>
      <c r="CX7" s="24">
        <v>97.13</v>
      </c>
      <c r="CY7" s="24">
        <v>97.31</v>
      </c>
      <c r="CZ7" s="24">
        <v>97.38</v>
      </c>
      <c r="DA7" s="24">
        <v>97.34</v>
      </c>
      <c r="DB7" s="24">
        <v>97.6</v>
      </c>
      <c r="DC7" s="24">
        <v>92.72</v>
      </c>
      <c r="DD7" s="24">
        <v>92.88</v>
      </c>
      <c r="DE7" s="24">
        <v>92.9</v>
      </c>
      <c r="DF7" s="24">
        <v>92.89</v>
      </c>
      <c r="DG7" s="24">
        <v>93.08</v>
      </c>
      <c r="DH7" s="24">
        <v>96</v>
      </c>
      <c r="DI7" s="24">
        <v>6.24</v>
      </c>
      <c r="DJ7" s="24">
        <v>12.19</v>
      </c>
      <c r="DK7" s="24">
        <v>16.95</v>
      </c>
      <c r="DL7" s="24">
        <v>14.44</v>
      </c>
      <c r="DM7" s="24">
        <v>18.04</v>
      </c>
      <c r="DN7" s="24">
        <v>23.79</v>
      </c>
      <c r="DO7" s="24">
        <v>25.66</v>
      </c>
      <c r="DP7" s="24">
        <v>27.46</v>
      </c>
      <c r="DQ7" s="24">
        <v>29.93</v>
      </c>
      <c r="DR7" s="24">
        <v>31.89</v>
      </c>
      <c r="DS7" s="24">
        <v>42.2</v>
      </c>
      <c r="DT7" s="24">
        <v>2.2999999999999998</v>
      </c>
      <c r="DU7" s="24">
        <v>2.2999999999999998</v>
      </c>
      <c r="DV7" s="24">
        <v>4.58</v>
      </c>
      <c r="DW7" s="24">
        <v>5.83</v>
      </c>
      <c r="DX7" s="24">
        <v>9.9700000000000006</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5">
      <c r="B11">
        <v>22</v>
      </c>
      <c r="C11">
        <v>21</v>
      </c>
      <c r="D11">
        <v>20</v>
      </c>
      <c r="E11">
        <v>19</v>
      </c>
      <c r="F11">
        <v>18</v>
      </c>
      <c r="G11" t="s">
        <v>108</v>
      </c>
    </row>
    <row r="12" spans="1:148" x14ac:dyDescent="0.25">
      <c r="B12">
        <v>1</v>
      </c>
      <c r="C12">
        <v>1</v>
      </c>
      <c r="D12">
        <v>2</v>
      </c>
      <c r="E12">
        <v>3</v>
      </c>
      <c r="F12">
        <v>4</v>
      </c>
      <c r="G12" t="s">
        <v>109</v>
      </c>
    </row>
    <row r="13" spans="1:148" x14ac:dyDescent="0.2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井上 純一</cp:lastModifiedBy>
  <dcterms:created xsi:type="dcterms:W3CDTF">2025-12-23T06:04:58Z</dcterms:created>
  <dcterms:modified xsi:type="dcterms:W3CDTF">2026-03-12T00:29:14Z</dcterms:modified>
  <cp:category/>
</cp:coreProperties>
</file>