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Z:\庶務課\契約・検査担当\契約担当\週休2日制度\"/>
    </mc:Choice>
  </mc:AlternateContent>
  <xr:revisionPtr revIDLastSave="0" documentId="13_ncr:1_{990E0AE7-B6EE-49B6-8B28-E8917F305EE2}" xr6:coauthVersionLast="47" xr6:coauthVersionMax="47" xr10:uidLastSave="{00000000-0000-0000-0000-000000000000}"/>
  <bookViews>
    <workbookView xWindow="-120" yWindow="-120" windowWidth="29040" windowHeight="15720" tabRatio="807" firstSheet="2" activeTab="3" xr2:uid="{00000000-000D-0000-FFFF-FFFF00000000}"/>
  </bookViews>
  <sheets>
    <sheet name="XXXXXX" sheetId="67" state="veryHidden" r:id="rId1"/>
    <sheet name="000000" sheetId="90" state="veryHidden" r:id="rId2"/>
    <sheet name="★記入例★" sheetId="243" r:id="rId3"/>
    <sheet name="週休２日確認シート" sheetId="246" r:id="rId4"/>
    <sheet name="祝日一覧" sheetId="239" r:id="rId5"/>
  </sheets>
  <definedNames>
    <definedName name="_xlnm.Print_Area" localSheetId="2">★記入例★!$B$2:$BS$88</definedName>
    <definedName name="_xlnm.Print_Area" localSheetId="3">週休２日確認シート!$B$2:$BS$88</definedName>
    <definedName name="祝日" localSheetId="2">#REF!</definedName>
    <definedName name="祝日" localSheetId="3">#REF!</definedName>
    <definedName name="祝日" localSheetId="4">祝日一覧!$B$3:$B$74</definedName>
    <definedName name="祝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0" i="246" l="1"/>
  <c r="N27" i="246" l="1"/>
  <c r="D43" i="243"/>
  <c r="AI43" i="243"/>
  <c r="D44" i="243"/>
  <c r="D45" i="243" s="1"/>
  <c r="E44" i="243"/>
  <c r="E45" i="243" s="1"/>
  <c r="F44" i="243"/>
  <c r="F45" i="243" s="1"/>
  <c r="G44" i="243"/>
  <c r="G45" i="243" s="1"/>
  <c r="H44" i="243"/>
  <c r="H45" i="243" s="1"/>
  <c r="I44" i="243"/>
  <c r="I45" i="243" s="1"/>
  <c r="J44" i="243"/>
  <c r="J45" i="243" s="1"/>
  <c r="K44" i="243"/>
  <c r="K45" i="243" s="1"/>
  <c r="L44" i="243"/>
  <c r="L45" i="243" s="1"/>
  <c r="M44" i="243"/>
  <c r="N44" i="243"/>
  <c r="O44" i="243"/>
  <c r="P44" i="243"/>
  <c r="P45" i="243" s="1"/>
  <c r="Q44" i="243"/>
  <c r="R44" i="243" s="1"/>
  <c r="S44" i="243" s="1"/>
  <c r="T44" i="243" s="1"/>
  <c r="AI44" i="243"/>
  <c r="AJ44" i="243"/>
  <c r="AJ45" i="243" s="1"/>
  <c r="AK44" i="243"/>
  <c r="AK45" i="243" s="1"/>
  <c r="AL44" i="243"/>
  <c r="AL45" i="243" s="1"/>
  <c r="AM44" i="243"/>
  <c r="AM45" i="243" s="1"/>
  <c r="AN44" i="243"/>
  <c r="AN45" i="243" s="1"/>
  <c r="AO44" i="243"/>
  <c r="AO45" i="243" s="1"/>
  <c r="AP44" i="243"/>
  <c r="AP45" i="243" s="1"/>
  <c r="AQ44" i="243"/>
  <c r="AQ45" i="243" s="1"/>
  <c r="M45" i="243"/>
  <c r="N45" i="243"/>
  <c r="O45" i="243"/>
  <c r="AI45" i="243"/>
  <c r="BN50" i="243"/>
  <c r="BN51" i="243"/>
  <c r="D52" i="243"/>
  <c r="BN52" i="243" s="1"/>
  <c r="E52" i="243"/>
  <c r="F52" i="243"/>
  <c r="G52" i="243"/>
  <c r="H52" i="243"/>
  <c r="I52" i="243"/>
  <c r="J52" i="243"/>
  <c r="K52" i="243"/>
  <c r="L52" i="243"/>
  <c r="M52" i="243"/>
  <c r="N52" i="243"/>
  <c r="O52" i="243"/>
  <c r="P52" i="243"/>
  <c r="Q52" i="243"/>
  <c r="R52" i="243"/>
  <c r="S52" i="243"/>
  <c r="T52" i="243"/>
  <c r="U52" i="243"/>
  <c r="V52" i="243"/>
  <c r="W52" i="243"/>
  <c r="X52" i="243"/>
  <c r="Y52" i="243"/>
  <c r="Z52" i="243"/>
  <c r="AA52" i="243"/>
  <c r="AB52" i="243"/>
  <c r="AC52" i="243"/>
  <c r="AD52" i="243"/>
  <c r="AE52" i="243"/>
  <c r="AF52" i="243"/>
  <c r="AG52" i="243"/>
  <c r="AH52" i="243"/>
  <c r="AI52" i="243"/>
  <c r="AJ52" i="243"/>
  <c r="AK52" i="243"/>
  <c r="AL52" i="243"/>
  <c r="AM52" i="243"/>
  <c r="AN52" i="243"/>
  <c r="AO52" i="243"/>
  <c r="AP52" i="243"/>
  <c r="AQ52" i="243"/>
  <c r="AR52" i="243"/>
  <c r="AS52" i="243"/>
  <c r="AT52" i="243"/>
  <c r="AU52" i="243"/>
  <c r="AV52" i="243"/>
  <c r="AW52" i="243"/>
  <c r="AX52" i="243"/>
  <c r="AY52" i="243"/>
  <c r="AZ52" i="243"/>
  <c r="BA52" i="243"/>
  <c r="BB52" i="243"/>
  <c r="BC52" i="243"/>
  <c r="BD52" i="243"/>
  <c r="BE52" i="243"/>
  <c r="BF52" i="243"/>
  <c r="BG52" i="243"/>
  <c r="BH52" i="243"/>
  <c r="BI52" i="243"/>
  <c r="BJ52" i="243"/>
  <c r="BK52" i="243"/>
  <c r="BL52" i="243"/>
  <c r="BM52" i="243"/>
  <c r="H53" i="243"/>
  <c r="N53" i="243"/>
  <c r="T53" i="243"/>
  <c r="J54" i="243" s="1"/>
  <c r="Z53" i="243"/>
  <c r="X54" i="243" s="1"/>
  <c r="AF53" i="243"/>
  <c r="V54" i="243" s="1"/>
  <c r="Z54" i="243" s="1"/>
  <c r="AC54" i="243" s="1"/>
  <c r="AM53" i="243"/>
  <c r="AY53" i="243" s="1"/>
  <c r="AO54" i="243" s="1"/>
  <c r="AS53" i="243"/>
  <c r="BA53" i="243"/>
  <c r="BE53" i="243"/>
  <c r="BK53" i="243"/>
  <c r="AM54" i="243" s="1"/>
  <c r="H54" i="243"/>
  <c r="BC54" i="243"/>
  <c r="D56" i="243"/>
  <c r="AI56" i="243"/>
  <c r="D57" i="243"/>
  <c r="D58" i="243" s="1"/>
  <c r="E57" i="243"/>
  <c r="E58" i="243" s="1"/>
  <c r="F57" i="243"/>
  <c r="F58" i="243" s="1"/>
  <c r="G57" i="243"/>
  <c r="G58" i="243" s="1"/>
  <c r="H57" i="243"/>
  <c r="H58" i="243" s="1"/>
  <c r="I57" i="243"/>
  <c r="I58" i="243" s="1"/>
  <c r="J57" i="243"/>
  <c r="J58" i="243" s="1"/>
  <c r="K57" i="243"/>
  <c r="L57" i="243" s="1"/>
  <c r="AI57" i="243"/>
  <c r="AI58" i="243" s="1"/>
  <c r="AJ57" i="243"/>
  <c r="AJ58" i="243" s="1"/>
  <c r="AK57" i="243"/>
  <c r="AK58" i="243" s="1"/>
  <c r="AL57" i="243"/>
  <c r="AL58" i="243" s="1"/>
  <c r="AM57" i="243"/>
  <c r="AM58" i="243" s="1"/>
  <c r="AN57" i="243"/>
  <c r="AN58" i="243" s="1"/>
  <c r="AO57" i="243"/>
  <c r="AO58" i="243" s="1"/>
  <c r="AP57" i="243"/>
  <c r="AP58" i="243" s="1"/>
  <c r="AQ57" i="243"/>
  <c r="AQ58" i="243" s="1"/>
  <c r="AR57" i="243"/>
  <c r="AR58" i="243" s="1"/>
  <c r="AS57" i="243"/>
  <c r="AS58" i="243" s="1"/>
  <c r="AT57" i="243"/>
  <c r="AT58" i="243" s="1"/>
  <c r="AU57" i="243"/>
  <c r="AU58" i="243" s="1"/>
  <c r="AV57" i="243"/>
  <c r="AW57" i="243" s="1"/>
  <c r="AX57" i="243" s="1"/>
  <c r="AY57" i="243" s="1"/>
  <c r="BN63" i="243"/>
  <c r="BN64" i="243"/>
  <c r="D65" i="243"/>
  <c r="E65" i="243"/>
  <c r="F65" i="243"/>
  <c r="G65" i="243"/>
  <c r="H65" i="243"/>
  <c r="I65" i="243"/>
  <c r="J65" i="243"/>
  <c r="K65" i="243"/>
  <c r="L65" i="243"/>
  <c r="M65" i="243"/>
  <c r="N65" i="243"/>
  <c r="O65" i="243"/>
  <c r="P65" i="243"/>
  <c r="Q65" i="243"/>
  <c r="R65" i="243"/>
  <c r="S65" i="243"/>
  <c r="T65" i="243"/>
  <c r="U65" i="243"/>
  <c r="V65" i="243"/>
  <c r="W65" i="243"/>
  <c r="X65" i="243"/>
  <c r="Y65" i="243"/>
  <c r="Z65" i="243"/>
  <c r="AA65" i="243"/>
  <c r="AB65" i="243"/>
  <c r="AC65" i="243"/>
  <c r="AD65" i="243"/>
  <c r="AE65" i="243"/>
  <c r="AF65" i="243"/>
  <c r="AG65" i="243"/>
  <c r="AH65" i="243"/>
  <c r="AI65" i="243"/>
  <c r="AJ65" i="243"/>
  <c r="AK65" i="243"/>
  <c r="AL65" i="243"/>
  <c r="AM65" i="243"/>
  <c r="AN65" i="243"/>
  <c r="AO65" i="243"/>
  <c r="AP65" i="243"/>
  <c r="AQ65" i="243"/>
  <c r="AR65" i="243"/>
  <c r="AS65" i="243"/>
  <c r="AT65" i="243"/>
  <c r="AU65" i="243"/>
  <c r="AV65" i="243"/>
  <c r="AW65" i="243"/>
  <c r="AX65" i="243"/>
  <c r="AY65" i="243"/>
  <c r="AZ65" i="243"/>
  <c r="BA65" i="243"/>
  <c r="BB65" i="243"/>
  <c r="BC65" i="243"/>
  <c r="BD65" i="243"/>
  <c r="BE65" i="243"/>
  <c r="BF65" i="243"/>
  <c r="BG65" i="243"/>
  <c r="BH65" i="243"/>
  <c r="BI65" i="243"/>
  <c r="BJ65" i="243"/>
  <c r="BK65" i="243"/>
  <c r="BL65" i="243"/>
  <c r="BM65" i="243"/>
  <c r="H66" i="243"/>
  <c r="N66" i="243"/>
  <c r="T66" i="243"/>
  <c r="J67" i="243" s="1"/>
  <c r="Z66" i="243"/>
  <c r="X67" i="243" s="1"/>
  <c r="AF66" i="243"/>
  <c r="AM66" i="243"/>
  <c r="AS66" i="243"/>
  <c r="AY66" i="243"/>
  <c r="AO67" i="243" s="1"/>
  <c r="BE66" i="243"/>
  <c r="BK66" i="243"/>
  <c r="BA67" i="243" s="1"/>
  <c r="BE67" i="243" s="1"/>
  <c r="BH67" i="243" s="1"/>
  <c r="AM67" i="243"/>
  <c r="AQ67" i="243" s="1"/>
  <c r="BC67" i="243"/>
  <c r="D69" i="243"/>
  <c r="AI69" i="243"/>
  <c r="D70" i="243"/>
  <c r="D71" i="243" s="1"/>
  <c r="E70" i="243"/>
  <c r="E71" i="243" s="1"/>
  <c r="F70" i="243"/>
  <c r="F71" i="243" s="1"/>
  <c r="G70" i="243"/>
  <c r="G71" i="243" s="1"/>
  <c r="H70" i="243"/>
  <c r="H71" i="243" s="1"/>
  <c r="I70" i="243"/>
  <c r="I71" i="243" s="1"/>
  <c r="J70" i="243"/>
  <c r="J71" i="243" s="1"/>
  <c r="K70" i="243"/>
  <c r="K71" i="243" s="1"/>
  <c r="L70" i="243"/>
  <c r="M70" i="243" s="1"/>
  <c r="AI70" i="243"/>
  <c r="AI71" i="243" s="1"/>
  <c r="AJ70" i="243"/>
  <c r="AJ71" i="243" s="1"/>
  <c r="AK70" i="243"/>
  <c r="AK71" i="243" s="1"/>
  <c r="AL70" i="243"/>
  <c r="AL71" i="243" s="1"/>
  <c r="AM70" i="243"/>
  <c r="AM71" i="243" s="1"/>
  <c r="AN70" i="243"/>
  <c r="AN71" i="243" s="1"/>
  <c r="AO70" i="243"/>
  <c r="AO71" i="243" s="1"/>
  <c r="AP70" i="243"/>
  <c r="AP71" i="243" s="1"/>
  <c r="AQ70" i="243"/>
  <c r="AQ71" i="243" s="1"/>
  <c r="AR70" i="243"/>
  <c r="AR71" i="243" s="1"/>
  <c r="AS70" i="243"/>
  <c r="AS71" i="243" s="1"/>
  <c r="AT70" i="243"/>
  <c r="AT71" i="243" s="1"/>
  <c r="AU70" i="243"/>
  <c r="AV70" i="243" s="1"/>
  <c r="AW70" i="243" s="1"/>
  <c r="AX70" i="243" s="1"/>
  <c r="BN76" i="243"/>
  <c r="BN77" i="243"/>
  <c r="D78" i="243"/>
  <c r="E78" i="243"/>
  <c r="F78" i="243"/>
  <c r="G78" i="243"/>
  <c r="H78" i="243"/>
  <c r="I78" i="243"/>
  <c r="J78" i="243"/>
  <c r="K78" i="243"/>
  <c r="L78" i="243"/>
  <c r="M78" i="243"/>
  <c r="N78" i="243"/>
  <c r="O78" i="243"/>
  <c r="P78" i="243"/>
  <c r="Q78" i="243"/>
  <c r="R78" i="243"/>
  <c r="S78" i="243"/>
  <c r="T78" i="243"/>
  <c r="U78" i="243"/>
  <c r="V78" i="243"/>
  <c r="W78" i="243"/>
  <c r="X78" i="243"/>
  <c r="Y78" i="243"/>
  <c r="Z78" i="243"/>
  <c r="AA78" i="243"/>
  <c r="AB78" i="243"/>
  <c r="AC78" i="243"/>
  <c r="AD78" i="243"/>
  <c r="AE78" i="243"/>
  <c r="AF78" i="243"/>
  <c r="AG78" i="243"/>
  <c r="AH78" i="243"/>
  <c r="AI78" i="243"/>
  <c r="AJ78" i="243"/>
  <c r="AK78" i="243"/>
  <c r="AL78" i="243"/>
  <c r="AM78" i="243"/>
  <c r="AN78" i="243"/>
  <c r="AO78" i="243"/>
  <c r="AP78" i="243"/>
  <c r="AQ78" i="243"/>
  <c r="AR78" i="243"/>
  <c r="AS78" i="243"/>
  <c r="AT78" i="243"/>
  <c r="AU78" i="243"/>
  <c r="AV78" i="243"/>
  <c r="AW78" i="243"/>
  <c r="AX78" i="243"/>
  <c r="AY78" i="243"/>
  <c r="AZ78" i="243"/>
  <c r="BA78" i="243"/>
  <c r="BB78" i="243"/>
  <c r="BC78" i="243"/>
  <c r="BD78" i="243"/>
  <c r="BE78" i="243"/>
  <c r="BF78" i="243"/>
  <c r="BG78" i="243"/>
  <c r="BH78" i="243"/>
  <c r="BI78" i="243"/>
  <c r="BJ78" i="243"/>
  <c r="BK78" i="243"/>
  <c r="BL78" i="243"/>
  <c r="BM78" i="243"/>
  <c r="H79" i="243"/>
  <c r="N79" i="243"/>
  <c r="T79" i="243"/>
  <c r="J80" i="243" s="1"/>
  <c r="Z79" i="243"/>
  <c r="X80" i="243" s="1"/>
  <c r="AF79" i="243"/>
  <c r="AM79" i="243"/>
  <c r="AS79" i="243"/>
  <c r="AY79" i="243"/>
  <c r="AO80" i="243" s="1"/>
  <c r="BA79" i="243"/>
  <c r="BE79" i="243"/>
  <c r="BK79" i="243"/>
  <c r="AM80" i="243"/>
  <c r="BA80" i="243"/>
  <c r="BC80" i="243"/>
  <c r="BK40" i="243"/>
  <c r="BE40" i="243"/>
  <c r="BC41" i="243" s="1"/>
  <c r="BA40" i="243"/>
  <c r="AS40" i="243"/>
  <c r="AF40" i="243"/>
  <c r="V41" i="243" s="1"/>
  <c r="Z40" i="243"/>
  <c r="X41" i="243" s="1"/>
  <c r="V40" i="243"/>
  <c r="V66" i="243" s="1"/>
  <c r="N40" i="243"/>
  <c r="BM39" i="243"/>
  <c r="BL39" i="243"/>
  <c r="BK39" i="243"/>
  <c r="BJ39" i="243"/>
  <c r="BI39" i="243"/>
  <c r="BH39" i="243"/>
  <c r="BG39" i="243"/>
  <c r="BF39" i="243"/>
  <c r="BE39" i="243"/>
  <c r="BD39" i="243"/>
  <c r="BC39" i="243"/>
  <c r="BB39" i="243"/>
  <c r="BA39" i="243"/>
  <c r="AZ39" i="243"/>
  <c r="AY39" i="243"/>
  <c r="AX39" i="243"/>
  <c r="AW39" i="243"/>
  <c r="AV39" i="243"/>
  <c r="AU39" i="243"/>
  <c r="AT39" i="243"/>
  <c r="AS39" i="243"/>
  <c r="AR39" i="243"/>
  <c r="AQ39" i="243"/>
  <c r="AP39" i="243"/>
  <c r="AO39" i="243"/>
  <c r="AN39" i="243"/>
  <c r="AM39" i="243"/>
  <c r="AL39" i="243"/>
  <c r="AK39" i="243"/>
  <c r="AJ39" i="243"/>
  <c r="AI39" i="243"/>
  <c r="AH39" i="243"/>
  <c r="AG39" i="243"/>
  <c r="AF39" i="243"/>
  <c r="AE39" i="243"/>
  <c r="AD39" i="243"/>
  <c r="AC39" i="243"/>
  <c r="AB39" i="243"/>
  <c r="AA39" i="243"/>
  <c r="Z39" i="243"/>
  <c r="Y39" i="243"/>
  <c r="X39" i="243"/>
  <c r="W39" i="243"/>
  <c r="V39" i="243"/>
  <c r="U39" i="243"/>
  <c r="T39" i="243"/>
  <c r="S39" i="243"/>
  <c r="R39" i="243"/>
  <c r="Q39" i="243"/>
  <c r="P39" i="243"/>
  <c r="O39" i="243"/>
  <c r="N39" i="243"/>
  <c r="M39" i="243"/>
  <c r="L39" i="243"/>
  <c r="K39" i="243"/>
  <c r="J39" i="243"/>
  <c r="I39" i="243"/>
  <c r="H39" i="243"/>
  <c r="G39" i="243"/>
  <c r="F39" i="243"/>
  <c r="E39" i="243"/>
  <c r="D39" i="243"/>
  <c r="B39" i="243"/>
  <c r="B65" i="243" s="1"/>
  <c r="BN38" i="243"/>
  <c r="BN37" i="243"/>
  <c r="B33" i="243"/>
  <c r="B59" i="243" s="1"/>
  <c r="AI31" i="243"/>
  <c r="AJ31" i="243" s="1"/>
  <c r="AK31" i="243" s="1"/>
  <c r="AK32" i="243" s="1"/>
  <c r="D31" i="243"/>
  <c r="E31" i="243" s="1"/>
  <c r="AI30" i="243"/>
  <c r="D30" i="243"/>
  <c r="BK27" i="243"/>
  <c r="BA28" i="243" s="1"/>
  <c r="BE27" i="243"/>
  <c r="BC28" i="243" s="1"/>
  <c r="BA27" i="243"/>
  <c r="AS27" i="243"/>
  <c r="AF27" i="243"/>
  <c r="Z27" i="243"/>
  <c r="X28" i="243" s="1"/>
  <c r="V27" i="243"/>
  <c r="V53" i="243" s="1"/>
  <c r="V79" i="243" s="1"/>
  <c r="N27" i="243"/>
  <c r="BM26" i="243"/>
  <c r="BL26" i="243"/>
  <c r="BK26" i="243"/>
  <c r="BJ26" i="243"/>
  <c r="BI26" i="243"/>
  <c r="BH26" i="243"/>
  <c r="BG26" i="243"/>
  <c r="BF26" i="243"/>
  <c r="BE26" i="243"/>
  <c r="BD26" i="243"/>
  <c r="BC26" i="243"/>
  <c r="BB26" i="243"/>
  <c r="BA26" i="243"/>
  <c r="AZ26" i="243"/>
  <c r="AY26" i="243"/>
  <c r="AX26" i="243"/>
  <c r="AW26" i="243"/>
  <c r="AV26" i="243"/>
  <c r="AU26" i="243"/>
  <c r="AT26" i="243"/>
  <c r="AS26" i="243"/>
  <c r="AR26" i="243"/>
  <c r="AQ26" i="243"/>
  <c r="AP26" i="243"/>
  <c r="AO26" i="243"/>
  <c r="AN26" i="243"/>
  <c r="AM26" i="243"/>
  <c r="AL26" i="243"/>
  <c r="AK26" i="243"/>
  <c r="AJ26" i="243"/>
  <c r="AI26" i="243"/>
  <c r="AH26" i="243"/>
  <c r="AG26" i="243"/>
  <c r="AF26" i="243"/>
  <c r="AE26" i="243"/>
  <c r="AD26" i="243"/>
  <c r="AC26" i="243"/>
  <c r="AB26" i="243"/>
  <c r="AA26" i="243"/>
  <c r="Z26" i="243"/>
  <c r="Y26" i="243"/>
  <c r="X26" i="243"/>
  <c r="W26" i="243"/>
  <c r="V26" i="243"/>
  <c r="U26" i="243"/>
  <c r="T26" i="243"/>
  <c r="S26" i="243"/>
  <c r="R26" i="243"/>
  <c r="Q26" i="243"/>
  <c r="P26" i="243"/>
  <c r="O26" i="243"/>
  <c r="N26" i="243"/>
  <c r="M26" i="243"/>
  <c r="L26" i="243"/>
  <c r="K26" i="243"/>
  <c r="J26" i="243"/>
  <c r="I26" i="243"/>
  <c r="H26" i="243"/>
  <c r="G26" i="243"/>
  <c r="F26" i="243"/>
  <c r="E26" i="243"/>
  <c r="D26" i="243"/>
  <c r="B26" i="243"/>
  <c r="B52" i="243" s="1"/>
  <c r="B78" i="243" s="1"/>
  <c r="BN25" i="243"/>
  <c r="B25" i="243"/>
  <c r="B38" i="243" s="1"/>
  <c r="B51" i="243" s="1"/>
  <c r="B64" i="243" s="1"/>
  <c r="B77" i="243" s="1"/>
  <c r="BN24" i="243"/>
  <c r="B24" i="243"/>
  <c r="B37" i="243" s="1"/>
  <c r="B50" i="243" s="1"/>
  <c r="B63" i="243" s="1"/>
  <c r="B76" i="243" s="1"/>
  <c r="B20" i="243"/>
  <c r="B46" i="243" s="1"/>
  <c r="B72" i="243" s="1"/>
  <c r="AI18" i="243"/>
  <c r="D18" i="243"/>
  <c r="H27" i="243" s="1"/>
  <c r="AI17" i="243"/>
  <c r="D17" i="243"/>
  <c r="BK14" i="243"/>
  <c r="AM15" i="243" s="1"/>
  <c r="BE14" i="243"/>
  <c r="BC15" i="243" s="1"/>
  <c r="BA14" i="243"/>
  <c r="AS14" i="243"/>
  <c r="AF14" i="243"/>
  <c r="Z14" i="243"/>
  <c r="X15" i="243" s="1"/>
  <c r="N14" i="243"/>
  <c r="H14" i="243"/>
  <c r="T14" i="243" s="1"/>
  <c r="J15" i="243" s="1"/>
  <c r="BM13" i="243"/>
  <c r="BL13" i="243"/>
  <c r="BK13" i="243"/>
  <c r="BJ13" i="243"/>
  <c r="BI13" i="243"/>
  <c r="BH13" i="243"/>
  <c r="BG13" i="243"/>
  <c r="BF13" i="243"/>
  <c r="BE13" i="243"/>
  <c r="BD13" i="243"/>
  <c r="BC13" i="243"/>
  <c r="BB13" i="243"/>
  <c r="BA13" i="243"/>
  <c r="AZ13" i="243"/>
  <c r="AY13" i="243"/>
  <c r="AX13" i="243"/>
  <c r="AW13" i="243"/>
  <c r="AV13" i="243"/>
  <c r="AU13" i="243"/>
  <c r="AT13" i="243"/>
  <c r="AS13" i="243"/>
  <c r="AR13" i="243"/>
  <c r="AQ13" i="243"/>
  <c r="AP13" i="243"/>
  <c r="AO13" i="243"/>
  <c r="AN13" i="243"/>
  <c r="AM13" i="243"/>
  <c r="AL13" i="243"/>
  <c r="AK13" i="243"/>
  <c r="AJ13" i="243"/>
  <c r="AI13" i="243"/>
  <c r="AH13" i="243"/>
  <c r="AG13" i="243"/>
  <c r="AF13" i="243"/>
  <c r="AE13" i="243"/>
  <c r="AD13" i="243"/>
  <c r="AC13" i="243"/>
  <c r="AB13" i="243"/>
  <c r="AA13" i="243"/>
  <c r="Z13" i="243"/>
  <c r="Y13" i="243"/>
  <c r="X13" i="243"/>
  <c r="W13" i="243"/>
  <c r="V13" i="243"/>
  <c r="U13" i="243"/>
  <c r="T13" i="243"/>
  <c r="S13" i="243"/>
  <c r="R13" i="243"/>
  <c r="Q13" i="243"/>
  <c r="P13" i="243"/>
  <c r="O13" i="243"/>
  <c r="N13" i="243"/>
  <c r="M13" i="243"/>
  <c r="L13" i="243"/>
  <c r="K13" i="243"/>
  <c r="J13" i="243"/>
  <c r="I13" i="243"/>
  <c r="H13" i="243"/>
  <c r="G13" i="243"/>
  <c r="F13" i="243"/>
  <c r="E13" i="243"/>
  <c r="D13" i="243"/>
  <c r="BN12" i="243"/>
  <c r="BN11" i="243"/>
  <c r="BU7" i="243"/>
  <c r="AI5" i="243"/>
  <c r="AI6" i="243" s="1"/>
  <c r="D5" i="243"/>
  <c r="AI4" i="243"/>
  <c r="D4" i="243"/>
  <c r="N70" i="243" l="1"/>
  <c r="M71" i="243"/>
  <c r="AQ54" i="243"/>
  <c r="BK67" i="243"/>
  <c r="AT67" i="243"/>
  <c r="M57" i="243"/>
  <c r="L58" i="243"/>
  <c r="AQ80" i="243"/>
  <c r="AW71" i="243"/>
  <c r="BN65" i="243"/>
  <c r="BE80" i="243"/>
  <c r="BH80" i="243" s="1"/>
  <c r="BN78" i="243"/>
  <c r="L71" i="243"/>
  <c r="K58" i="243"/>
  <c r="BA54" i="243"/>
  <c r="BE54" i="243" s="1"/>
  <c r="BH54" i="243" s="1"/>
  <c r="H67" i="243"/>
  <c r="L67" i="243" s="1"/>
  <c r="V67" i="243"/>
  <c r="Z67" i="243" s="1"/>
  <c r="AC67" i="243" s="1"/>
  <c r="AY58" i="243"/>
  <c r="AZ57" i="243"/>
  <c r="T45" i="243"/>
  <c r="U44" i="243"/>
  <c r="H80" i="243"/>
  <c r="L80" i="243" s="1"/>
  <c r="V80" i="243"/>
  <c r="Z80" i="243" s="1"/>
  <c r="AC80" i="243" s="1"/>
  <c r="AU71" i="243"/>
  <c r="L54" i="243"/>
  <c r="S45" i="243"/>
  <c r="R45" i="243"/>
  <c r="Q45" i="243"/>
  <c r="AX58" i="243"/>
  <c r="AW58" i="243"/>
  <c r="AX71" i="243"/>
  <c r="AY70" i="243"/>
  <c r="AV58" i="243"/>
  <c r="AV71" i="243"/>
  <c r="BA66" i="243"/>
  <c r="AR44" i="243"/>
  <c r="BE28" i="243"/>
  <c r="BH28" i="243" s="1"/>
  <c r="BN13" i="243"/>
  <c r="H41" i="243"/>
  <c r="T27" i="243"/>
  <c r="J28" i="243" s="1"/>
  <c r="AM28" i="243"/>
  <c r="D32" i="243"/>
  <c r="H40" i="243"/>
  <c r="AM14" i="243"/>
  <c r="AY14" i="243" s="1"/>
  <c r="AO15" i="243" s="1"/>
  <c r="E32" i="243"/>
  <c r="F31" i="243"/>
  <c r="AL31" i="243"/>
  <c r="AL32" i="243" s="1"/>
  <c r="AQ15" i="243"/>
  <c r="AT15" i="243" s="1"/>
  <c r="AI32" i="243"/>
  <c r="AJ32" i="243"/>
  <c r="AJ5" i="243"/>
  <c r="AJ6" i="243" s="1"/>
  <c r="D19" i="243"/>
  <c r="T40" i="243"/>
  <c r="J41" i="243" s="1"/>
  <c r="L41" i="243" s="1"/>
  <c r="AM40" i="243"/>
  <c r="AY40" i="243" s="1"/>
  <c r="AO41" i="243" s="1"/>
  <c r="BA41" i="243"/>
  <c r="BE41" i="243" s="1"/>
  <c r="BH41" i="243" s="1"/>
  <c r="AM41" i="243"/>
  <c r="V15" i="243"/>
  <c r="Z15" i="243" s="1"/>
  <c r="AC15" i="243" s="1"/>
  <c r="H15" i="243"/>
  <c r="L15" i="243" s="1"/>
  <c r="AJ18" i="243"/>
  <c r="AI19" i="243"/>
  <c r="D6" i="243"/>
  <c r="E5" i="243"/>
  <c r="BN26" i="243"/>
  <c r="BA15" i="243"/>
  <c r="BE15" i="243" s="1"/>
  <c r="BH15" i="243" s="1"/>
  <c r="BN39" i="243"/>
  <c r="V28" i="243"/>
  <c r="Z28" i="243" s="1"/>
  <c r="AC28" i="243" s="1"/>
  <c r="H28" i="243"/>
  <c r="L28" i="243" s="1"/>
  <c r="AM27" i="243"/>
  <c r="AY27" i="243" s="1"/>
  <c r="AO28" i="243" s="1"/>
  <c r="Z41" i="243"/>
  <c r="AC41" i="243" s="1"/>
  <c r="E18" i="243"/>
  <c r="H14" i="246"/>
  <c r="BE13" i="246"/>
  <c r="BK79" i="246"/>
  <c r="BA80" i="246" s="1"/>
  <c r="BE79" i="246"/>
  <c r="BC80" i="246" s="1"/>
  <c r="AS79" i="246"/>
  <c r="AF79" i="246"/>
  <c r="Z79" i="246"/>
  <c r="X80" i="246" s="1"/>
  <c r="N79" i="246"/>
  <c r="BM78" i="246"/>
  <c r="BL78" i="246"/>
  <c r="BK78" i="246"/>
  <c r="BJ78" i="246"/>
  <c r="BI78" i="246"/>
  <c r="BH78" i="246"/>
  <c r="BG78" i="246"/>
  <c r="BF78" i="246"/>
  <c r="BE78" i="246"/>
  <c r="BD78" i="246"/>
  <c r="BC78" i="246"/>
  <c r="BB78" i="246"/>
  <c r="BA78" i="246"/>
  <c r="AZ78" i="246"/>
  <c r="AY78" i="246"/>
  <c r="AX78" i="246"/>
  <c r="AW78" i="246"/>
  <c r="AV78" i="246"/>
  <c r="AU78" i="246"/>
  <c r="AT78" i="246"/>
  <c r="AS78" i="246"/>
  <c r="AR78" i="246"/>
  <c r="AQ78" i="246"/>
  <c r="AP78" i="246"/>
  <c r="AO78" i="246"/>
  <c r="AN78" i="246"/>
  <c r="AM78" i="246"/>
  <c r="AL78" i="246"/>
  <c r="AK78" i="246"/>
  <c r="AJ78" i="246"/>
  <c r="AI78" i="246"/>
  <c r="AH78" i="246"/>
  <c r="AG78" i="246"/>
  <c r="AF78" i="246"/>
  <c r="AE78" i="246"/>
  <c r="AD78" i="246"/>
  <c r="AC78" i="246"/>
  <c r="AB78" i="246"/>
  <c r="AA78" i="246"/>
  <c r="Z78" i="246"/>
  <c r="Y78" i="246"/>
  <c r="X78" i="246"/>
  <c r="W78" i="246"/>
  <c r="V78" i="246"/>
  <c r="U78" i="246"/>
  <c r="T78" i="246"/>
  <c r="S78" i="246"/>
  <c r="R78" i="246"/>
  <c r="Q78" i="246"/>
  <c r="P78" i="246"/>
  <c r="O78" i="246"/>
  <c r="N78" i="246"/>
  <c r="M78" i="246"/>
  <c r="L78" i="246"/>
  <c r="K78" i="246"/>
  <c r="J78" i="246"/>
  <c r="I78" i="246"/>
  <c r="H78" i="246"/>
  <c r="G78" i="246"/>
  <c r="F78" i="246"/>
  <c r="E78" i="246"/>
  <c r="D78" i="246"/>
  <c r="B78" i="246"/>
  <c r="BN77" i="246"/>
  <c r="BN76" i="246"/>
  <c r="AI70" i="246"/>
  <c r="D70" i="246"/>
  <c r="D71" i="246" s="1"/>
  <c r="AI69" i="246"/>
  <c r="D69" i="246"/>
  <c r="BK66" i="246"/>
  <c r="BE66" i="246"/>
  <c r="BC67" i="246" s="1"/>
  <c r="BA66" i="246"/>
  <c r="AS66" i="246"/>
  <c r="AF66" i="246"/>
  <c r="H67" i="246" s="1"/>
  <c r="Z66" i="246"/>
  <c r="X67" i="246" s="1"/>
  <c r="N66" i="246"/>
  <c r="BM65" i="246"/>
  <c r="BL65" i="246"/>
  <c r="BK65" i="246"/>
  <c r="BJ65" i="246"/>
  <c r="BI65" i="246"/>
  <c r="BH65" i="246"/>
  <c r="BG65" i="246"/>
  <c r="BF65" i="246"/>
  <c r="BE65" i="246"/>
  <c r="BD65" i="246"/>
  <c r="BC65" i="246"/>
  <c r="BB65" i="246"/>
  <c r="BA65" i="246"/>
  <c r="AZ65" i="246"/>
  <c r="AY65" i="246"/>
  <c r="AX65" i="246"/>
  <c r="AW65" i="246"/>
  <c r="AV65" i="246"/>
  <c r="AU65" i="246"/>
  <c r="AT65" i="246"/>
  <c r="AS65" i="246"/>
  <c r="AR65" i="246"/>
  <c r="AQ65" i="246"/>
  <c r="AP65" i="246"/>
  <c r="AO65" i="246"/>
  <c r="AN65" i="246"/>
  <c r="AM65" i="246"/>
  <c r="AL65" i="246"/>
  <c r="AK65" i="246"/>
  <c r="AJ65" i="246"/>
  <c r="AI65" i="246"/>
  <c r="AH65" i="246"/>
  <c r="AG65" i="246"/>
  <c r="AF65" i="246"/>
  <c r="AE65" i="246"/>
  <c r="AD65" i="246"/>
  <c r="AC65" i="246"/>
  <c r="AB65" i="246"/>
  <c r="AA65" i="246"/>
  <c r="Z65" i="246"/>
  <c r="Y65" i="246"/>
  <c r="X65" i="246"/>
  <c r="W65" i="246"/>
  <c r="V65" i="246"/>
  <c r="U65" i="246"/>
  <c r="T65" i="246"/>
  <c r="S65" i="246"/>
  <c r="R65" i="246"/>
  <c r="Q65" i="246"/>
  <c r="P65" i="246"/>
  <c r="O65" i="246"/>
  <c r="N65" i="246"/>
  <c r="M65" i="246"/>
  <c r="L65" i="246"/>
  <c r="K65" i="246"/>
  <c r="J65" i="246"/>
  <c r="I65" i="246"/>
  <c r="H65" i="246"/>
  <c r="G65" i="246"/>
  <c r="F65" i="246"/>
  <c r="E65" i="246"/>
  <c r="D65" i="246"/>
  <c r="B65" i="246"/>
  <c r="BN64" i="246"/>
  <c r="BN63" i="246"/>
  <c r="AI57" i="246"/>
  <c r="AI58" i="246" s="1"/>
  <c r="D57" i="246"/>
  <c r="D58" i="246" s="1"/>
  <c r="AI56" i="246"/>
  <c r="D56" i="246"/>
  <c r="BK53" i="246"/>
  <c r="BA54" i="246" s="1"/>
  <c r="BE53" i="246"/>
  <c r="BC54" i="246" s="1"/>
  <c r="AS53" i="246"/>
  <c r="AF53" i="246"/>
  <c r="H54" i="246" s="1"/>
  <c r="Z53" i="246"/>
  <c r="X54" i="246" s="1"/>
  <c r="N53" i="246"/>
  <c r="BM52" i="246"/>
  <c r="BL52" i="246"/>
  <c r="BK52" i="246"/>
  <c r="BJ52" i="246"/>
  <c r="BI52" i="246"/>
  <c r="BH52" i="246"/>
  <c r="BG52" i="246"/>
  <c r="BF52" i="246"/>
  <c r="BE52" i="246"/>
  <c r="BD52" i="246"/>
  <c r="BC52" i="246"/>
  <c r="BB52" i="246"/>
  <c r="BA52" i="246"/>
  <c r="AZ52" i="246"/>
  <c r="AY52" i="246"/>
  <c r="AX52" i="246"/>
  <c r="AW52" i="246"/>
  <c r="AV52" i="246"/>
  <c r="AU52" i="246"/>
  <c r="AT52" i="246"/>
  <c r="AS52" i="246"/>
  <c r="AR52" i="246"/>
  <c r="AQ52" i="246"/>
  <c r="AP52" i="246"/>
  <c r="AO52" i="246"/>
  <c r="AN52" i="246"/>
  <c r="AM52" i="246"/>
  <c r="AL52" i="246"/>
  <c r="AK52" i="246"/>
  <c r="AJ52" i="246"/>
  <c r="AI52" i="246"/>
  <c r="AH52" i="246"/>
  <c r="AG52" i="246"/>
  <c r="AF52" i="246"/>
  <c r="AE52" i="246"/>
  <c r="AD52" i="246"/>
  <c r="AC52" i="246"/>
  <c r="AB52" i="246"/>
  <c r="AA52" i="246"/>
  <c r="Z52" i="246"/>
  <c r="Y52" i="246"/>
  <c r="X52" i="246"/>
  <c r="W52" i="246"/>
  <c r="V52" i="246"/>
  <c r="U52" i="246"/>
  <c r="T52" i="246"/>
  <c r="S52" i="246"/>
  <c r="R52" i="246"/>
  <c r="Q52" i="246"/>
  <c r="P52" i="246"/>
  <c r="O52" i="246"/>
  <c r="N52" i="246"/>
  <c r="M52" i="246"/>
  <c r="L52" i="246"/>
  <c r="K52" i="246"/>
  <c r="J52" i="246"/>
  <c r="I52" i="246"/>
  <c r="H52" i="246"/>
  <c r="G52" i="246"/>
  <c r="F52" i="246"/>
  <c r="E52" i="246"/>
  <c r="D52" i="246"/>
  <c r="B52" i="246"/>
  <c r="BN51" i="246"/>
  <c r="BN50" i="246"/>
  <c r="B46" i="246"/>
  <c r="B72" i="246" s="1"/>
  <c r="AI44" i="246"/>
  <c r="AJ44" i="246" s="1"/>
  <c r="D44" i="246"/>
  <c r="D45" i="246" s="1"/>
  <c r="AI43" i="246"/>
  <c r="D43" i="246"/>
  <c r="BK40" i="246"/>
  <c r="AM41" i="246" s="1"/>
  <c r="BE40" i="246"/>
  <c r="BC41" i="246" s="1"/>
  <c r="BA40" i="246"/>
  <c r="AS40" i="246"/>
  <c r="AF40" i="246"/>
  <c r="V41" i="246" s="1"/>
  <c r="Z41" i="246" s="1"/>
  <c r="Z40" i="246"/>
  <c r="X41" i="246" s="1"/>
  <c r="V40" i="246"/>
  <c r="V66" i="246" s="1"/>
  <c r="N40" i="246"/>
  <c r="BM39" i="246"/>
  <c r="BL39" i="246"/>
  <c r="BK39" i="246"/>
  <c r="BJ39" i="246"/>
  <c r="BI39" i="246"/>
  <c r="BH39" i="246"/>
  <c r="BG39" i="246"/>
  <c r="BF39" i="246"/>
  <c r="BE39" i="246"/>
  <c r="BD39" i="246"/>
  <c r="BC39" i="246"/>
  <c r="BB39" i="246"/>
  <c r="BA39" i="246"/>
  <c r="AZ39" i="246"/>
  <c r="AY39" i="246"/>
  <c r="AX39" i="246"/>
  <c r="AW39" i="246"/>
  <c r="AV39" i="246"/>
  <c r="AU39" i="246"/>
  <c r="AT39" i="246"/>
  <c r="AS39" i="246"/>
  <c r="AR39" i="246"/>
  <c r="AQ39" i="246"/>
  <c r="AP39" i="246"/>
  <c r="AO39" i="246"/>
  <c r="AN39" i="246"/>
  <c r="AM39" i="246"/>
  <c r="AL39" i="246"/>
  <c r="AK39" i="246"/>
  <c r="AJ39" i="246"/>
  <c r="AI39" i="246"/>
  <c r="AH39" i="246"/>
  <c r="AG39" i="246"/>
  <c r="AF39" i="246"/>
  <c r="AE39" i="246"/>
  <c r="AD39" i="246"/>
  <c r="AC39" i="246"/>
  <c r="AB39" i="246"/>
  <c r="AA39" i="246"/>
  <c r="Z39" i="246"/>
  <c r="Y39" i="246"/>
  <c r="X39" i="246"/>
  <c r="W39" i="246"/>
  <c r="V39" i="246"/>
  <c r="U39" i="246"/>
  <c r="T39" i="246"/>
  <c r="S39" i="246"/>
  <c r="R39" i="246"/>
  <c r="Q39" i="246"/>
  <c r="P39" i="246"/>
  <c r="O39" i="246"/>
  <c r="N39" i="246"/>
  <c r="M39" i="246"/>
  <c r="L39" i="246"/>
  <c r="K39" i="246"/>
  <c r="J39" i="246"/>
  <c r="I39" i="246"/>
  <c r="H39" i="246"/>
  <c r="G39" i="246"/>
  <c r="F39" i="246"/>
  <c r="E39" i="246"/>
  <c r="D39" i="246"/>
  <c r="B39" i="246"/>
  <c r="BN38" i="246"/>
  <c r="BN37" i="246"/>
  <c r="B37" i="246"/>
  <c r="B50" i="246" s="1"/>
  <c r="B63" i="246" s="1"/>
  <c r="B76" i="246" s="1"/>
  <c r="B33" i="246"/>
  <c r="B59" i="246" s="1"/>
  <c r="AI31" i="246"/>
  <c r="AJ31" i="246" s="1"/>
  <c r="AK31" i="246" s="1"/>
  <c r="D31" i="246"/>
  <c r="D32" i="246" s="1"/>
  <c r="AI30" i="246"/>
  <c r="D30" i="246"/>
  <c r="BK27" i="246"/>
  <c r="BA28" i="246" s="1"/>
  <c r="BE27" i="246"/>
  <c r="BC28" i="246" s="1"/>
  <c r="BA27" i="246"/>
  <c r="AS27" i="246"/>
  <c r="AF27" i="246"/>
  <c r="Z27" i="246"/>
  <c r="X28" i="246" s="1"/>
  <c r="V27" i="246"/>
  <c r="BA53" i="246" s="1"/>
  <c r="BM26" i="246"/>
  <c r="BL26" i="246"/>
  <c r="BK26" i="246"/>
  <c r="BJ26" i="246"/>
  <c r="BI26" i="246"/>
  <c r="BH26" i="246"/>
  <c r="BG26" i="246"/>
  <c r="BF26" i="246"/>
  <c r="BE26" i="246"/>
  <c r="BD26" i="246"/>
  <c r="BC26" i="246"/>
  <c r="BB26" i="246"/>
  <c r="BA26" i="246"/>
  <c r="AZ26" i="246"/>
  <c r="AY26" i="246"/>
  <c r="AX26" i="246"/>
  <c r="AW26" i="246"/>
  <c r="AV26" i="246"/>
  <c r="AU26" i="246"/>
  <c r="AT26" i="246"/>
  <c r="AS26" i="246"/>
  <c r="AR26" i="246"/>
  <c r="AQ26" i="246"/>
  <c r="AP26" i="246"/>
  <c r="AO26" i="246"/>
  <c r="AN26" i="246"/>
  <c r="AM26" i="246"/>
  <c r="AL26" i="246"/>
  <c r="AK26" i="246"/>
  <c r="AJ26" i="246"/>
  <c r="AI26" i="246"/>
  <c r="AH26" i="246"/>
  <c r="AG26" i="246"/>
  <c r="AF26" i="246"/>
  <c r="AE26" i="246"/>
  <c r="AD26" i="246"/>
  <c r="AC26" i="246"/>
  <c r="AB26" i="246"/>
  <c r="AA26" i="246"/>
  <c r="Z26" i="246"/>
  <c r="Y26" i="246"/>
  <c r="X26" i="246"/>
  <c r="W26" i="246"/>
  <c r="V26" i="246"/>
  <c r="U26" i="246"/>
  <c r="T26" i="246"/>
  <c r="S26" i="246"/>
  <c r="R26" i="246"/>
  <c r="Q26" i="246"/>
  <c r="P26" i="246"/>
  <c r="O26" i="246"/>
  <c r="N26" i="246"/>
  <c r="M26" i="246"/>
  <c r="L26" i="246"/>
  <c r="K26" i="246"/>
  <c r="J26" i="246"/>
  <c r="I26" i="246"/>
  <c r="H26" i="246"/>
  <c r="G26" i="246"/>
  <c r="F26" i="246"/>
  <c r="E26" i="246"/>
  <c r="D26" i="246"/>
  <c r="B26" i="246"/>
  <c r="BN25" i="246"/>
  <c r="B25" i="246"/>
  <c r="B38" i="246" s="1"/>
  <c r="B51" i="246" s="1"/>
  <c r="B64" i="246" s="1"/>
  <c r="B77" i="246" s="1"/>
  <c r="BN24" i="246"/>
  <c r="B24" i="246"/>
  <c r="B20" i="246"/>
  <c r="AI18" i="246"/>
  <c r="AI19" i="246" s="1"/>
  <c r="D18" i="246"/>
  <c r="H27" i="246" s="1"/>
  <c r="AI17" i="246"/>
  <c r="D17" i="246"/>
  <c r="BK14" i="246"/>
  <c r="BE14" i="246"/>
  <c r="BC15" i="246" s="1"/>
  <c r="BA14" i="246"/>
  <c r="AS14" i="246"/>
  <c r="AF14" i="246"/>
  <c r="H15" i="246" s="1"/>
  <c r="Z14" i="246"/>
  <c r="X15" i="246" s="1"/>
  <c r="N14" i="246"/>
  <c r="BM13" i="246"/>
  <c r="BL13" i="246"/>
  <c r="BK13" i="246"/>
  <c r="BJ13" i="246"/>
  <c r="BI13" i="246"/>
  <c r="BH13" i="246"/>
  <c r="BG13" i="246"/>
  <c r="BF13" i="246"/>
  <c r="BD13" i="246"/>
  <c r="BC13" i="246"/>
  <c r="BB13" i="246"/>
  <c r="BA13" i="246"/>
  <c r="AZ13" i="246"/>
  <c r="AY13" i="246"/>
  <c r="AX13" i="246"/>
  <c r="AW13" i="246"/>
  <c r="AV13" i="246"/>
  <c r="AU13" i="246"/>
  <c r="AT13" i="246"/>
  <c r="AS13" i="246"/>
  <c r="AR13" i="246"/>
  <c r="AQ13" i="246"/>
  <c r="AP13" i="246"/>
  <c r="AO13" i="246"/>
  <c r="AN13" i="246"/>
  <c r="AM13" i="246"/>
  <c r="AL13" i="246"/>
  <c r="AK13" i="246"/>
  <c r="AJ13" i="246"/>
  <c r="AI13" i="246"/>
  <c r="AH13" i="246"/>
  <c r="AG13" i="246"/>
  <c r="S13" i="246"/>
  <c r="R13" i="246"/>
  <c r="Q13" i="246"/>
  <c r="P13" i="246"/>
  <c r="O13" i="246"/>
  <c r="N13" i="246"/>
  <c r="M13" i="246"/>
  <c r="L13" i="246"/>
  <c r="K13" i="246"/>
  <c r="J13" i="246"/>
  <c r="I13" i="246"/>
  <c r="H13" i="246"/>
  <c r="G13" i="246"/>
  <c r="F13" i="246"/>
  <c r="E13" i="246"/>
  <c r="D13" i="246"/>
  <c r="BN12" i="246"/>
  <c r="BN11" i="246"/>
  <c r="BU7" i="246"/>
  <c r="AI5" i="246"/>
  <c r="AJ5" i="246" s="1"/>
  <c r="D5" i="246"/>
  <c r="D6" i="246" s="1"/>
  <c r="AI4" i="246"/>
  <c r="D4" i="246"/>
  <c r="BE80" i="246" l="1"/>
  <c r="BE28" i="246"/>
  <c r="BH28" i="246" s="1"/>
  <c r="BE54" i="246"/>
  <c r="BA41" i="246"/>
  <c r="BE41" i="246" s="1"/>
  <c r="T14" i="246"/>
  <c r="AQ28" i="243"/>
  <c r="O67" i="243"/>
  <c r="AF67" i="243"/>
  <c r="BK80" i="243"/>
  <c r="AT80" i="243"/>
  <c r="AF54" i="243"/>
  <c r="O54" i="243"/>
  <c r="AY71" i="243"/>
  <c r="AZ70" i="243"/>
  <c r="N57" i="243"/>
  <c r="M58" i="243"/>
  <c r="O80" i="243"/>
  <c r="AF80" i="243"/>
  <c r="U45" i="243"/>
  <c r="V44" i="243"/>
  <c r="AR45" i="243"/>
  <c r="AS44" i="243"/>
  <c r="AZ58" i="243"/>
  <c r="BA57" i="243"/>
  <c r="BK54" i="243"/>
  <c r="AT54" i="243"/>
  <c r="O70" i="243"/>
  <c r="N71" i="243"/>
  <c r="AM31" i="243"/>
  <c r="AM32" i="243" s="1"/>
  <c r="AM14" i="246"/>
  <c r="AY14" i="246" s="1"/>
  <c r="AO15" i="246" s="1"/>
  <c r="AM79" i="246"/>
  <c r="AY79" i="246" s="1"/>
  <c r="AO80" i="246" s="1"/>
  <c r="AM80" i="246"/>
  <c r="V67" i="246"/>
  <c r="BN65" i="246"/>
  <c r="BH54" i="246"/>
  <c r="AM54" i="246"/>
  <c r="V54" i="246"/>
  <c r="AC41" i="246"/>
  <c r="H41" i="246"/>
  <c r="H40" i="246"/>
  <c r="T40" i="246" s="1"/>
  <c r="J41" i="246" s="1"/>
  <c r="AM66" i="246"/>
  <c r="AY66" i="246" s="1"/>
  <c r="AO67" i="246" s="1"/>
  <c r="H66" i="246"/>
  <c r="T66" i="246" s="1"/>
  <c r="J67" i="246" s="1"/>
  <c r="L67" i="246" s="1"/>
  <c r="AM27" i="246"/>
  <c r="AY27" i="246" s="1"/>
  <c r="AO28" i="246" s="1"/>
  <c r="AM40" i="246"/>
  <c r="AY40" i="246" s="1"/>
  <c r="AO41" i="246" s="1"/>
  <c r="AQ41" i="246" s="1"/>
  <c r="H53" i="246"/>
  <c r="T53" i="246" s="1"/>
  <c r="J54" i="246" s="1"/>
  <c r="L54" i="246" s="1"/>
  <c r="O54" i="246" s="1"/>
  <c r="AM53" i="246"/>
  <c r="AY53" i="246" s="1"/>
  <c r="AO54" i="246" s="1"/>
  <c r="AQ54" i="246" s="1"/>
  <c r="AI45" i="246"/>
  <c r="H79" i="246"/>
  <c r="T79" i="246" s="1"/>
  <c r="J80" i="246" s="1"/>
  <c r="AK5" i="243"/>
  <c r="AK6" i="243" s="1"/>
  <c r="AQ41" i="243"/>
  <c r="BK41" i="243" s="1"/>
  <c r="F32" i="243"/>
  <c r="G31" i="243"/>
  <c r="AK18" i="243"/>
  <c r="AJ19" i="243"/>
  <c r="O41" i="243"/>
  <c r="AF41" i="243"/>
  <c r="BK28" i="243"/>
  <c r="AT28" i="243"/>
  <c r="AF15" i="243"/>
  <c r="O15" i="243"/>
  <c r="AN31" i="243"/>
  <c r="E6" i="243"/>
  <c r="F5" i="243"/>
  <c r="F18" i="243"/>
  <c r="E19" i="243"/>
  <c r="O28" i="243"/>
  <c r="AF28" i="243"/>
  <c r="BK15" i="243"/>
  <c r="AM28" i="246"/>
  <c r="AJ45" i="246"/>
  <c r="AK44" i="246"/>
  <c r="AK45" i="246" s="1"/>
  <c r="E31" i="246"/>
  <c r="E32" i="246" s="1"/>
  <c r="J15" i="246"/>
  <c r="L15" i="246" s="1"/>
  <c r="O15" i="246" s="1"/>
  <c r="AJ57" i="246"/>
  <c r="AJ58" i="246" s="1"/>
  <c r="AI32" i="246"/>
  <c r="AJ32" i="246"/>
  <c r="E44" i="246"/>
  <c r="E45" i="246" s="1"/>
  <c r="T27" i="246"/>
  <c r="J28" i="246" s="1"/>
  <c r="AJ18" i="246"/>
  <c r="AK18" i="246" s="1"/>
  <c r="AI6" i="246"/>
  <c r="AK32" i="246"/>
  <c r="AL31" i="246"/>
  <c r="AI71" i="246"/>
  <c r="AJ70" i="246"/>
  <c r="BA15" i="246"/>
  <c r="AM15" i="246"/>
  <c r="H80" i="246"/>
  <c r="V80" i="246"/>
  <c r="E5" i="246"/>
  <c r="E70" i="246"/>
  <c r="BN78" i="246"/>
  <c r="AJ6" i="246"/>
  <c r="AK5" i="246"/>
  <c r="E18" i="246"/>
  <c r="D19" i="246"/>
  <c r="V28" i="246"/>
  <c r="H28" i="246"/>
  <c r="BN26" i="246"/>
  <c r="V15" i="246"/>
  <c r="BN39" i="246"/>
  <c r="BA67" i="246"/>
  <c r="AM67" i="246"/>
  <c r="BN13" i="246"/>
  <c r="BN52" i="246"/>
  <c r="V53" i="246"/>
  <c r="E57" i="246"/>
  <c r="BH80" i="246"/>
  <c r="AQ80" i="246" l="1"/>
  <c r="AT80" i="246" s="1"/>
  <c r="AC80" i="246"/>
  <c r="Z67" i="246"/>
  <c r="AC67" i="246" s="1"/>
  <c r="BE67" i="246"/>
  <c r="BH67" i="246" s="1"/>
  <c r="Z54" i="246"/>
  <c r="AC54" i="246" s="1"/>
  <c r="Z28" i="246"/>
  <c r="AC28" i="246" s="1"/>
  <c r="Z15" i="246"/>
  <c r="AC15" i="246" s="1"/>
  <c r="BE15" i="246"/>
  <c r="BH15" i="246" s="1"/>
  <c r="AQ15" i="246"/>
  <c r="AS45" i="243"/>
  <c r="AT44" i="243"/>
  <c r="N58" i="243"/>
  <c r="O57" i="243"/>
  <c r="AZ71" i="243"/>
  <c r="BA70" i="243"/>
  <c r="W44" i="243"/>
  <c r="V45" i="243"/>
  <c r="P70" i="243"/>
  <c r="O71" i="243"/>
  <c r="BB57" i="243"/>
  <c r="BA58" i="243"/>
  <c r="L41" i="246"/>
  <c r="AF41" i="246" s="1"/>
  <c r="BH41" i="246"/>
  <c r="BK41" i="246"/>
  <c r="AL44" i="246"/>
  <c r="AQ67" i="246"/>
  <c r="BK67" i="246" s="1"/>
  <c r="AK57" i="246"/>
  <c r="AT41" i="243"/>
  <c r="G32" i="243"/>
  <c r="H31" i="243"/>
  <c r="AL5" i="243"/>
  <c r="AL6" i="243" s="1"/>
  <c r="F19" i="243"/>
  <c r="G18" i="243"/>
  <c r="F6" i="243"/>
  <c r="G5" i="243"/>
  <c r="AO31" i="243"/>
  <c r="AN32" i="243"/>
  <c r="AL18" i="243"/>
  <c r="AK19" i="243"/>
  <c r="AQ28" i="246"/>
  <c r="AT28" i="246" s="1"/>
  <c r="AT41" i="246"/>
  <c r="F44" i="246"/>
  <c r="G44" i="246" s="1"/>
  <c r="AJ19" i="246"/>
  <c r="AF54" i="246"/>
  <c r="L28" i="246"/>
  <c r="AF28" i="246" s="1"/>
  <c r="F31" i="246"/>
  <c r="F32" i="246" s="1"/>
  <c r="E58" i="246"/>
  <c r="F57" i="246"/>
  <c r="AL32" i="246"/>
  <c r="AM31" i="246"/>
  <c r="BK54" i="246"/>
  <c r="AT54" i="246"/>
  <c r="BK80" i="246"/>
  <c r="E71" i="246"/>
  <c r="F70" i="246"/>
  <c r="AL45" i="246"/>
  <c r="AM44" i="246"/>
  <c r="E6" i="246"/>
  <c r="F5" i="246"/>
  <c r="V79" i="246"/>
  <c r="BA79" i="246"/>
  <c r="AF15" i="246"/>
  <c r="AK58" i="246"/>
  <c r="AL57" i="246"/>
  <c r="AJ71" i="246"/>
  <c r="AK70" i="246"/>
  <c r="AL5" i="246"/>
  <c r="AK6" i="246"/>
  <c r="AF67" i="246"/>
  <c r="O67" i="246"/>
  <c r="L80" i="246"/>
  <c r="AK19" i="246"/>
  <c r="AL18" i="246"/>
  <c r="F18" i="246"/>
  <c r="E19" i="246"/>
  <c r="BK15" i="246" l="1"/>
  <c r="G31" i="246"/>
  <c r="AT15" i="246"/>
  <c r="O28" i="246"/>
  <c r="BB58" i="243"/>
  <c r="BC57" i="243"/>
  <c r="Q70" i="243"/>
  <c r="P71" i="243"/>
  <c r="W45" i="243"/>
  <c r="X44" i="243"/>
  <c r="BA71" i="243"/>
  <c r="BB70" i="243"/>
  <c r="O58" i="243"/>
  <c r="P57" i="243"/>
  <c r="AU44" i="243"/>
  <c r="AT45" i="243"/>
  <c r="O41" i="246"/>
  <c r="AM5" i="243"/>
  <c r="AM6" i="243" s="1"/>
  <c r="AT67" i="246"/>
  <c r="H32" i="243"/>
  <c r="I31" i="243"/>
  <c r="H5" i="243"/>
  <c r="G6" i="243"/>
  <c r="G19" i="243"/>
  <c r="H18" i="243"/>
  <c r="AL19" i="243"/>
  <c r="AM18" i="243"/>
  <c r="AP31" i="243"/>
  <c r="AO32" i="243"/>
  <c r="BK28" i="246"/>
  <c r="F45" i="246"/>
  <c r="AL70" i="246"/>
  <c r="AK71" i="246"/>
  <c r="AM57" i="246"/>
  <c r="AL58" i="246"/>
  <c r="H31" i="246"/>
  <c r="G32" i="246"/>
  <c r="AL19" i="246"/>
  <c r="AM18" i="246"/>
  <c r="G45" i="246"/>
  <c r="H44" i="246"/>
  <c r="F6" i="246"/>
  <c r="G5" i="246"/>
  <c r="F71" i="246"/>
  <c r="G70" i="246"/>
  <c r="AM5" i="246"/>
  <c r="AL6" i="246"/>
  <c r="G18" i="246"/>
  <c r="F19" i="246"/>
  <c r="AN31" i="246"/>
  <c r="AM32" i="246"/>
  <c r="AF80" i="246"/>
  <c r="O80" i="246"/>
  <c r="AM45" i="246"/>
  <c r="AN44" i="246"/>
  <c r="G57" i="246"/>
  <c r="F58" i="246"/>
  <c r="AV44" i="243" l="1"/>
  <c r="AU45" i="243"/>
  <c r="BB71" i="243"/>
  <c r="BC70" i="243"/>
  <c r="Q57" i="243"/>
  <c r="P58" i="243"/>
  <c r="Y44" i="243"/>
  <c r="X45" i="243"/>
  <c r="R70" i="243"/>
  <c r="Q71" i="243"/>
  <c r="BC58" i="243"/>
  <c r="BD57" i="243"/>
  <c r="AN5" i="243"/>
  <c r="AN6" i="243" s="1"/>
  <c r="I32" i="243"/>
  <c r="J31" i="243"/>
  <c r="AQ31" i="243"/>
  <c r="AP32" i="243"/>
  <c r="AM19" i="243"/>
  <c r="AN18" i="243"/>
  <c r="H19" i="243"/>
  <c r="I18" i="243"/>
  <c r="H6" i="243"/>
  <c r="I5" i="243"/>
  <c r="AO44" i="246"/>
  <c r="AN45" i="246"/>
  <c r="AM6" i="246"/>
  <c r="AN5" i="246"/>
  <c r="G19" i="246"/>
  <c r="H18" i="246"/>
  <c r="H5" i="246"/>
  <c r="G6" i="246"/>
  <c r="AM19" i="246"/>
  <c r="AN18" i="246"/>
  <c r="I31" i="246"/>
  <c r="H32" i="246"/>
  <c r="AO31" i="246"/>
  <c r="AN32" i="246"/>
  <c r="AN57" i="246"/>
  <c r="AM58" i="246"/>
  <c r="AM70" i="246"/>
  <c r="AL71" i="246"/>
  <c r="G71" i="246"/>
  <c r="H70" i="246"/>
  <c r="I44" i="246"/>
  <c r="H45" i="246"/>
  <c r="G58" i="246"/>
  <c r="H57" i="246"/>
  <c r="R57" i="243" l="1"/>
  <c r="Q58" i="243"/>
  <c r="BD58" i="243"/>
  <c r="BE57" i="243"/>
  <c r="BC71" i="243"/>
  <c r="BD70" i="243"/>
  <c r="AO5" i="243"/>
  <c r="R71" i="243"/>
  <c r="S70" i="243"/>
  <c r="Y45" i="243"/>
  <c r="Z44" i="243"/>
  <c r="AW44" i="243"/>
  <c r="AV45" i="243"/>
  <c r="J32" i="243"/>
  <c r="K31" i="243"/>
  <c r="AN19" i="243"/>
  <c r="AO18" i="243"/>
  <c r="J18" i="243"/>
  <c r="I19" i="243"/>
  <c r="AQ32" i="243"/>
  <c r="AR31" i="243"/>
  <c r="AO6" i="243"/>
  <c r="AP5" i="243"/>
  <c r="J5" i="243"/>
  <c r="I6" i="243"/>
  <c r="AP44" i="246"/>
  <c r="AO45" i="246"/>
  <c r="H58" i="246"/>
  <c r="I57" i="246"/>
  <c r="AO57" i="246"/>
  <c r="AN58" i="246"/>
  <c r="J31" i="246"/>
  <c r="I32" i="246"/>
  <c r="AO5" i="246"/>
  <c r="AN6" i="246"/>
  <c r="AO32" i="246"/>
  <c r="AP31" i="246"/>
  <c r="AO18" i="246"/>
  <c r="AN19" i="246"/>
  <c r="AM71" i="246"/>
  <c r="AN70" i="246"/>
  <c r="I5" i="246"/>
  <c r="H6" i="246"/>
  <c r="I18" i="246"/>
  <c r="H19" i="246"/>
  <c r="I45" i="246"/>
  <c r="J44" i="246"/>
  <c r="H71" i="246"/>
  <c r="I70" i="246"/>
  <c r="BD71" i="243" l="1"/>
  <c r="BE70" i="243"/>
  <c r="AX44" i="243"/>
  <c r="AW45" i="243"/>
  <c r="Z45" i="243"/>
  <c r="AA44" i="243"/>
  <c r="S71" i="243"/>
  <c r="T70" i="243"/>
  <c r="BE58" i="243"/>
  <c r="BF57" i="243"/>
  <c r="S57" i="243"/>
  <c r="R58" i="243"/>
  <c r="K32" i="243"/>
  <c r="L31" i="243"/>
  <c r="AS31" i="243"/>
  <c r="AR32" i="243"/>
  <c r="K18" i="243"/>
  <c r="J19" i="243"/>
  <c r="AO19" i="243"/>
  <c r="AP18" i="243"/>
  <c r="J6" i="243"/>
  <c r="K5" i="243"/>
  <c r="AQ5" i="243"/>
  <c r="AP6" i="243"/>
  <c r="I58" i="246"/>
  <c r="J57" i="246"/>
  <c r="AO70" i="246"/>
  <c r="AN71" i="246"/>
  <c r="AP32" i="246"/>
  <c r="AQ31" i="246"/>
  <c r="AP5" i="246"/>
  <c r="AO6" i="246"/>
  <c r="K31" i="246"/>
  <c r="J32" i="246"/>
  <c r="I19" i="246"/>
  <c r="J18" i="246"/>
  <c r="AP18" i="246"/>
  <c r="AO19" i="246"/>
  <c r="J70" i="246"/>
  <c r="I71" i="246"/>
  <c r="J45" i="246"/>
  <c r="K44" i="246"/>
  <c r="AP57" i="246"/>
  <c r="AO58" i="246"/>
  <c r="I6" i="246"/>
  <c r="J5" i="246"/>
  <c r="AQ44" i="246"/>
  <c r="AP45" i="246"/>
  <c r="S58" i="243" l="1"/>
  <c r="T57" i="243"/>
  <c r="BF58" i="243"/>
  <c r="BG57" i="243"/>
  <c r="U70" i="243"/>
  <c r="T71" i="243"/>
  <c r="AA45" i="243"/>
  <c r="AB44" i="243"/>
  <c r="AY44" i="243"/>
  <c r="AX45" i="243"/>
  <c r="BE71" i="243"/>
  <c r="BF70" i="243"/>
  <c r="L32" i="243"/>
  <c r="M31" i="243"/>
  <c r="AR5" i="243"/>
  <c r="AQ6" i="243"/>
  <c r="L18" i="243"/>
  <c r="K19" i="243"/>
  <c r="K6" i="243"/>
  <c r="L5" i="243"/>
  <c r="AT31" i="243"/>
  <c r="AS32" i="243"/>
  <c r="AP19" i="243"/>
  <c r="AQ18" i="243"/>
  <c r="AQ32" i="246"/>
  <c r="AR31" i="246"/>
  <c r="K70" i="246"/>
  <c r="J71" i="246"/>
  <c r="AP19" i="246"/>
  <c r="AQ18" i="246"/>
  <c r="AR44" i="246"/>
  <c r="AQ45" i="246"/>
  <c r="AQ57" i="246"/>
  <c r="AP58" i="246"/>
  <c r="AP70" i="246"/>
  <c r="AO71" i="246"/>
  <c r="J6" i="246"/>
  <c r="K5" i="246"/>
  <c r="K45" i="246"/>
  <c r="L44" i="246"/>
  <c r="J58" i="246"/>
  <c r="K57" i="246"/>
  <c r="K18" i="246"/>
  <c r="J19" i="246"/>
  <c r="K32" i="246"/>
  <c r="L31" i="246"/>
  <c r="AQ5" i="246"/>
  <c r="AP6" i="246"/>
  <c r="BG70" i="243" l="1"/>
  <c r="BF71" i="243"/>
  <c r="AZ44" i="243"/>
  <c r="AY45" i="243"/>
  <c r="AB45" i="243"/>
  <c r="AC44" i="243"/>
  <c r="U71" i="243"/>
  <c r="V70" i="243"/>
  <c r="BG58" i="243"/>
  <c r="BH57" i="243"/>
  <c r="T58" i="243"/>
  <c r="U57" i="243"/>
  <c r="N31" i="243"/>
  <c r="M32" i="243"/>
  <c r="M18" i="243"/>
  <c r="L19" i="243"/>
  <c r="AS5" i="243"/>
  <c r="AR6" i="243"/>
  <c r="AQ19" i="243"/>
  <c r="AR18" i="243"/>
  <c r="AU31" i="243"/>
  <c r="AT32" i="243"/>
  <c r="L6" i="243"/>
  <c r="M5" i="243"/>
  <c r="M31" i="246"/>
  <c r="L32" i="246"/>
  <c r="K6" i="246"/>
  <c r="L5" i="246"/>
  <c r="AQ70" i="246"/>
  <c r="AP71" i="246"/>
  <c r="L18" i="246"/>
  <c r="K19" i="246"/>
  <c r="L70" i="246"/>
  <c r="K71" i="246"/>
  <c r="M44" i="246"/>
  <c r="L45" i="246"/>
  <c r="AR5" i="246"/>
  <c r="AQ6" i="246"/>
  <c r="L57" i="246"/>
  <c r="K58" i="246"/>
  <c r="AS31" i="246"/>
  <c r="AR32" i="246"/>
  <c r="AR57" i="246"/>
  <c r="AQ58" i="246"/>
  <c r="AS44" i="246"/>
  <c r="AR45" i="246"/>
  <c r="AR18" i="246"/>
  <c r="AQ19" i="246"/>
  <c r="V57" i="243" l="1"/>
  <c r="U58" i="243"/>
  <c r="BH58" i="243"/>
  <c r="BI57" i="243"/>
  <c r="W70" i="243"/>
  <c r="V71" i="243"/>
  <c r="AD44" i="243"/>
  <c r="AC45" i="243"/>
  <c r="AZ45" i="243"/>
  <c r="BA44" i="243"/>
  <c r="BH70" i="243"/>
  <c r="BG71" i="243"/>
  <c r="O31" i="243"/>
  <c r="N32" i="243"/>
  <c r="AS18" i="243"/>
  <c r="AR19" i="243"/>
  <c r="M6" i="243"/>
  <c r="N5" i="243"/>
  <c r="AV31" i="243"/>
  <c r="AU32" i="243"/>
  <c r="AT5" i="243"/>
  <c r="AS6" i="243"/>
  <c r="N18" i="243"/>
  <c r="M19" i="243"/>
  <c r="AS18" i="246"/>
  <c r="AR19" i="246"/>
  <c r="M5" i="246"/>
  <c r="L6" i="246"/>
  <c r="M57" i="246"/>
  <c r="L58" i="246"/>
  <c r="AS5" i="246"/>
  <c r="AR6" i="246"/>
  <c r="M70" i="246"/>
  <c r="L71" i="246"/>
  <c r="AR70" i="246"/>
  <c r="AQ71" i="246"/>
  <c r="M18" i="246"/>
  <c r="L19" i="246"/>
  <c r="AT44" i="246"/>
  <c r="AS45" i="246"/>
  <c r="AS57" i="246"/>
  <c r="AR58" i="246"/>
  <c r="N44" i="246"/>
  <c r="M45" i="246"/>
  <c r="AS32" i="246"/>
  <c r="AT31" i="246"/>
  <c r="N31" i="246"/>
  <c r="M32" i="246"/>
  <c r="BH71" i="243" l="1"/>
  <c r="BI70" i="243"/>
  <c r="BA45" i="243"/>
  <c r="BB44" i="243"/>
  <c r="AE44" i="243"/>
  <c r="AD45" i="243"/>
  <c r="W71" i="243"/>
  <c r="X70" i="243"/>
  <c r="BI58" i="243"/>
  <c r="BJ57" i="243"/>
  <c r="V58" i="243"/>
  <c r="W57" i="243"/>
  <c r="P31" i="243"/>
  <c r="O32" i="243"/>
  <c r="N6" i="243"/>
  <c r="O5" i="243"/>
  <c r="N19" i="243"/>
  <c r="O18" i="243"/>
  <c r="AT6" i="243"/>
  <c r="AU5" i="243"/>
  <c r="AS19" i="243"/>
  <c r="AT18" i="243"/>
  <c r="AV32" i="243"/>
  <c r="AW31" i="243"/>
  <c r="AT5" i="246"/>
  <c r="AS6" i="246"/>
  <c r="O44" i="246"/>
  <c r="N45" i="246"/>
  <c r="M6" i="246"/>
  <c r="N5" i="246"/>
  <c r="AT45" i="246"/>
  <c r="AU44" i="246"/>
  <c r="N18" i="246"/>
  <c r="M19" i="246"/>
  <c r="M71" i="246"/>
  <c r="N70" i="246"/>
  <c r="O31" i="246"/>
  <c r="N32" i="246"/>
  <c r="M58" i="246"/>
  <c r="N57" i="246"/>
  <c r="AS70" i="246"/>
  <c r="AR71" i="246"/>
  <c r="AU31" i="246"/>
  <c r="AT32" i="246"/>
  <c r="AS58" i="246"/>
  <c r="AT57" i="246"/>
  <c r="AS19" i="246"/>
  <c r="AT18" i="246"/>
  <c r="X57" i="243" l="1"/>
  <c r="W58" i="243"/>
  <c r="BJ58" i="243"/>
  <c r="BK57" i="243"/>
  <c r="X71" i="243"/>
  <c r="Y70" i="243"/>
  <c r="BI71" i="243"/>
  <c r="BJ70" i="243"/>
  <c r="AF44" i="243"/>
  <c r="AE45" i="243"/>
  <c r="BB45" i="243"/>
  <c r="BC44" i="243"/>
  <c r="P32" i="243"/>
  <c r="Q31" i="243"/>
  <c r="O19" i="243"/>
  <c r="P18" i="243"/>
  <c r="AW32" i="243"/>
  <c r="AX31" i="243"/>
  <c r="AU18" i="243"/>
  <c r="AT19" i="243"/>
  <c r="O6" i="243"/>
  <c r="P5" i="243"/>
  <c r="AU6" i="243"/>
  <c r="AV5" i="243"/>
  <c r="N58" i="246"/>
  <c r="O57" i="246"/>
  <c r="N71" i="246"/>
  <c r="O70" i="246"/>
  <c r="O18" i="246"/>
  <c r="N19" i="246"/>
  <c r="AU45" i="246"/>
  <c r="AV44" i="246"/>
  <c r="AU32" i="246"/>
  <c r="AV31" i="246"/>
  <c r="O45" i="246"/>
  <c r="P44" i="246"/>
  <c r="O5" i="246"/>
  <c r="N6" i="246"/>
  <c r="P31" i="246"/>
  <c r="O32" i="246"/>
  <c r="AT19" i="246"/>
  <c r="AU18" i="246"/>
  <c r="AT58" i="246"/>
  <c r="AU57" i="246"/>
  <c r="AS71" i="246"/>
  <c r="AT70" i="246"/>
  <c r="AT6" i="246"/>
  <c r="AU5" i="246"/>
  <c r="Y71" i="243" l="1"/>
  <c r="Z70" i="243"/>
  <c r="BJ71" i="243"/>
  <c r="BK70" i="243"/>
  <c r="BC45" i="243"/>
  <c r="BD44" i="243"/>
  <c r="AG44" i="243"/>
  <c r="AF45" i="243"/>
  <c r="BK58" i="243"/>
  <c r="BL57" i="243"/>
  <c r="X58" i="243"/>
  <c r="Y57" i="243"/>
  <c r="Q32" i="243"/>
  <c r="R31" i="243"/>
  <c r="P19" i="243"/>
  <c r="Q18" i="243"/>
  <c r="AY31" i="243"/>
  <c r="AX32" i="243"/>
  <c r="AV6" i="243"/>
  <c r="AW5" i="243"/>
  <c r="Q5" i="243"/>
  <c r="P6" i="243"/>
  <c r="AV18" i="243"/>
  <c r="AU19" i="243"/>
  <c r="Q31" i="246"/>
  <c r="P32" i="246"/>
  <c r="P45" i="246"/>
  <c r="Q44" i="246"/>
  <c r="AU6" i="246"/>
  <c r="AV5" i="246"/>
  <c r="AT71" i="246"/>
  <c r="AU70" i="246"/>
  <c r="P70" i="246"/>
  <c r="O71" i="246"/>
  <c r="O6" i="246"/>
  <c r="P5" i="246"/>
  <c r="AV32" i="246"/>
  <c r="AW31" i="246"/>
  <c r="AV18" i="246"/>
  <c r="AU19" i="246"/>
  <c r="O58" i="246"/>
  <c r="P57" i="246"/>
  <c r="AV45" i="246"/>
  <c r="AW44" i="246"/>
  <c r="P18" i="246"/>
  <c r="O19" i="246"/>
  <c r="AU58" i="246"/>
  <c r="AV57" i="246"/>
  <c r="BE44" i="243" l="1"/>
  <c r="BD45" i="243"/>
  <c r="BM57" i="243"/>
  <c r="BM58" i="243" s="1"/>
  <c r="BL58" i="243"/>
  <c r="BL70" i="243"/>
  <c r="BK71" i="243"/>
  <c r="Y58" i="243"/>
  <c r="Z57" i="243"/>
  <c r="AH44" i="243"/>
  <c r="AH45" i="243" s="1"/>
  <c r="AG45" i="243"/>
  <c r="AA70" i="243"/>
  <c r="Z71" i="243"/>
  <c r="S31" i="243"/>
  <c r="R32" i="243"/>
  <c r="AW18" i="243"/>
  <c r="AV19" i="243"/>
  <c r="AX5" i="243"/>
  <c r="AW6" i="243"/>
  <c r="AZ31" i="243"/>
  <c r="AY32" i="243"/>
  <c r="Q19" i="243"/>
  <c r="R18" i="243"/>
  <c r="R5" i="243"/>
  <c r="Q6" i="243"/>
  <c r="R44" i="246"/>
  <c r="Q45" i="246"/>
  <c r="AW32" i="246"/>
  <c r="AX31" i="246"/>
  <c r="Q5" i="246"/>
  <c r="P6" i="246"/>
  <c r="Q70" i="246"/>
  <c r="P71" i="246"/>
  <c r="AV70" i="246"/>
  <c r="AU71" i="246"/>
  <c r="AV6" i="246"/>
  <c r="AW5" i="246"/>
  <c r="AX44" i="246"/>
  <c r="AW45" i="246"/>
  <c r="AV19" i="246"/>
  <c r="AW18" i="246"/>
  <c r="Q57" i="246"/>
  <c r="P58" i="246"/>
  <c r="AW57" i="246"/>
  <c r="AV58" i="246"/>
  <c r="Q18" i="246"/>
  <c r="P19" i="246"/>
  <c r="Q32" i="246"/>
  <c r="R31" i="246"/>
  <c r="AA71" i="243" l="1"/>
  <c r="AB70" i="243"/>
  <c r="Z58" i="243"/>
  <c r="AA57" i="243"/>
  <c r="BM70" i="243"/>
  <c r="BM71" i="243" s="1"/>
  <c r="BL71" i="243"/>
  <c r="BF44" i="243"/>
  <c r="BE45" i="243"/>
  <c r="T31" i="243"/>
  <c r="S32" i="243"/>
  <c r="BA31" i="243"/>
  <c r="AZ32" i="243"/>
  <c r="S18" i="243"/>
  <c r="R19" i="243"/>
  <c r="AY5" i="243"/>
  <c r="AX6" i="243"/>
  <c r="S5" i="243"/>
  <c r="R6" i="243"/>
  <c r="AW19" i="243"/>
  <c r="AX18" i="243"/>
  <c r="AW19" i="246"/>
  <c r="AX18" i="246"/>
  <c r="AY31" i="246"/>
  <c r="AX32" i="246"/>
  <c r="AW70" i="246"/>
  <c r="AV71" i="246"/>
  <c r="AX57" i="246"/>
  <c r="AW58" i="246"/>
  <c r="AX5" i="246"/>
  <c r="AW6" i="246"/>
  <c r="AY44" i="246"/>
  <c r="AX45" i="246"/>
  <c r="R32" i="246"/>
  <c r="S31" i="246"/>
  <c r="R70" i="246"/>
  <c r="Q71" i="246"/>
  <c r="R18" i="246"/>
  <c r="Q19" i="246"/>
  <c r="R5" i="246"/>
  <c r="Q6" i="246"/>
  <c r="R57" i="246"/>
  <c r="Q58" i="246"/>
  <c r="S44" i="246"/>
  <c r="R45" i="246"/>
  <c r="BF45" i="243" l="1"/>
  <c r="BG44" i="243"/>
  <c r="AB71" i="243"/>
  <c r="AC70" i="243"/>
  <c r="AA58" i="243"/>
  <c r="AB57" i="243"/>
  <c r="U31" i="243"/>
  <c r="T32" i="243"/>
  <c r="T5" i="243"/>
  <c r="S6" i="243"/>
  <c r="AY18" i="243"/>
  <c r="AX19" i="243"/>
  <c r="AZ5" i="243"/>
  <c r="AY6" i="243"/>
  <c r="T18" i="243"/>
  <c r="S19" i="243"/>
  <c r="BA32" i="243"/>
  <c r="BB31" i="243"/>
  <c r="T44" i="246"/>
  <c r="S45" i="246"/>
  <c r="AY57" i="246"/>
  <c r="AX58" i="246"/>
  <c r="S57" i="246"/>
  <c r="R58" i="246"/>
  <c r="AX70" i="246"/>
  <c r="AW71" i="246"/>
  <c r="S5" i="246"/>
  <c r="R6" i="246"/>
  <c r="AZ31" i="246"/>
  <c r="AY32" i="246"/>
  <c r="T31" i="246"/>
  <c r="S32" i="246"/>
  <c r="AX6" i="246"/>
  <c r="AY5" i="246"/>
  <c r="AX19" i="246"/>
  <c r="AY18" i="246"/>
  <c r="R71" i="246"/>
  <c r="S70" i="246"/>
  <c r="AZ44" i="246"/>
  <c r="AY45" i="246"/>
  <c r="R19" i="246"/>
  <c r="S18" i="246"/>
  <c r="BG45" i="243" l="1"/>
  <c r="BH44" i="243"/>
  <c r="AB58" i="243"/>
  <c r="AC57" i="243"/>
  <c r="AC71" i="243"/>
  <c r="AD70" i="243"/>
  <c r="U32" i="243"/>
  <c r="V31" i="243"/>
  <c r="AZ6" i="243"/>
  <c r="BA5" i="243"/>
  <c r="U18" i="243"/>
  <c r="T19" i="243"/>
  <c r="BB32" i="243"/>
  <c r="BC31" i="243"/>
  <c r="AZ18" i="243"/>
  <c r="AY19" i="243"/>
  <c r="T6" i="243"/>
  <c r="U5" i="243"/>
  <c r="AY6" i="246"/>
  <c r="AZ5" i="246"/>
  <c r="S71" i="246"/>
  <c r="T70" i="246"/>
  <c r="S19" i="246"/>
  <c r="T18" i="246"/>
  <c r="AX71" i="246"/>
  <c r="AY70" i="246"/>
  <c r="AY58" i="246"/>
  <c r="AZ57" i="246"/>
  <c r="T32" i="246"/>
  <c r="U31" i="246"/>
  <c r="AZ32" i="246"/>
  <c r="BA31" i="246"/>
  <c r="T5" i="246"/>
  <c r="S6" i="246"/>
  <c r="S58" i="246"/>
  <c r="T57" i="246"/>
  <c r="AZ18" i="246"/>
  <c r="AY19" i="246"/>
  <c r="AZ45" i="246"/>
  <c r="BA44" i="246"/>
  <c r="T45" i="246"/>
  <c r="U44" i="246"/>
  <c r="AE70" i="243" l="1"/>
  <c r="AD71" i="243"/>
  <c r="BH45" i="243"/>
  <c r="BI44" i="243"/>
  <c r="AC58" i="243"/>
  <c r="AD57" i="243"/>
  <c r="V32" i="243"/>
  <c r="W31" i="243"/>
  <c r="BC32" i="243"/>
  <c r="BD31" i="243"/>
  <c r="U6" i="243"/>
  <c r="V5" i="243"/>
  <c r="V18" i="243"/>
  <c r="U19" i="243"/>
  <c r="BA6" i="243"/>
  <c r="BB5" i="243"/>
  <c r="BA18" i="243"/>
  <c r="AZ19" i="243"/>
  <c r="BA32" i="246"/>
  <c r="BB31" i="246"/>
  <c r="U32" i="246"/>
  <c r="V31" i="246"/>
  <c r="T6" i="246"/>
  <c r="U5" i="246"/>
  <c r="AZ58" i="246"/>
  <c r="BA57" i="246"/>
  <c r="T71" i="246"/>
  <c r="U70" i="246"/>
  <c r="T58" i="246"/>
  <c r="U57" i="246"/>
  <c r="AZ6" i="246"/>
  <c r="BA5" i="246"/>
  <c r="U45" i="246"/>
  <c r="V44" i="246"/>
  <c r="AY71" i="246"/>
  <c r="AZ70" i="246"/>
  <c r="BA45" i="246"/>
  <c r="BB44" i="246"/>
  <c r="U18" i="246"/>
  <c r="T19" i="246"/>
  <c r="BA18" i="246"/>
  <c r="AZ19" i="246"/>
  <c r="BI45" i="243" l="1"/>
  <c r="BJ44" i="243"/>
  <c r="AE57" i="243"/>
  <c r="AD58" i="243"/>
  <c r="AF70" i="243"/>
  <c r="AE71" i="243"/>
  <c r="W32" i="243"/>
  <c r="X31" i="243"/>
  <c r="W5" i="243"/>
  <c r="V6" i="243"/>
  <c r="BB18" i="243"/>
  <c r="BA19" i="243"/>
  <c r="BC5" i="243"/>
  <c r="BB6" i="243"/>
  <c r="BD32" i="243"/>
  <c r="BE31" i="243"/>
  <c r="V19" i="243"/>
  <c r="W18" i="243"/>
  <c r="BA58" i="246"/>
  <c r="BB57" i="246"/>
  <c r="U58" i="246"/>
  <c r="V57" i="246"/>
  <c r="V32" i="246"/>
  <c r="W31" i="246"/>
  <c r="BB5" i="246"/>
  <c r="BA6" i="246"/>
  <c r="V70" i="246"/>
  <c r="U71" i="246"/>
  <c r="AZ71" i="246"/>
  <c r="BA70" i="246"/>
  <c r="BB32" i="246"/>
  <c r="BC31" i="246"/>
  <c r="V45" i="246"/>
  <c r="W44" i="246"/>
  <c r="BB18" i="246"/>
  <c r="BA19" i="246"/>
  <c r="U6" i="246"/>
  <c r="V5" i="246"/>
  <c r="U19" i="246"/>
  <c r="V18" i="246"/>
  <c r="BB45" i="246"/>
  <c r="BC44" i="246"/>
  <c r="AF57" i="243" l="1"/>
  <c r="AE58" i="243"/>
  <c r="BJ45" i="243"/>
  <c r="BK44" i="243"/>
  <c r="AG70" i="243"/>
  <c r="AF71" i="243"/>
  <c r="Y31" i="243"/>
  <c r="X32" i="243"/>
  <c r="BB19" i="243"/>
  <c r="BC18" i="243"/>
  <c r="W6" i="243"/>
  <c r="X5" i="243"/>
  <c r="W19" i="243"/>
  <c r="X18" i="243"/>
  <c r="BE32" i="243"/>
  <c r="BF31" i="243"/>
  <c r="BC6" i="243"/>
  <c r="BD5" i="243"/>
  <c r="V19" i="246"/>
  <c r="W18" i="246"/>
  <c r="X44" i="246"/>
  <c r="W45" i="246"/>
  <c r="BC45" i="246"/>
  <c r="BD44" i="246"/>
  <c r="W57" i="246"/>
  <c r="V58" i="246"/>
  <c r="BA71" i="246"/>
  <c r="BB70" i="246"/>
  <c r="W70" i="246"/>
  <c r="V71" i="246"/>
  <c r="BB6" i="246"/>
  <c r="BC5" i="246"/>
  <c r="BB58" i="246"/>
  <c r="BC57" i="246"/>
  <c r="BC32" i="246"/>
  <c r="BD31" i="246"/>
  <c r="W32" i="246"/>
  <c r="X31" i="246"/>
  <c r="W5" i="246"/>
  <c r="V6" i="246"/>
  <c r="BB19" i="246"/>
  <c r="BC18" i="246"/>
  <c r="BK45" i="243" l="1"/>
  <c r="BL44" i="243"/>
  <c r="AH70" i="243"/>
  <c r="AH71" i="243" s="1"/>
  <c r="AG71" i="243"/>
  <c r="AG57" i="243"/>
  <c r="AF58" i="243"/>
  <c r="Z31" i="243"/>
  <c r="Y32" i="243"/>
  <c r="BF32" i="243"/>
  <c r="BG31" i="243"/>
  <c r="X19" i="243"/>
  <c r="Y18" i="243"/>
  <c r="BD6" i="243"/>
  <c r="BE5" i="243"/>
  <c r="X6" i="243"/>
  <c r="Y5" i="243"/>
  <c r="BC19" i="243"/>
  <c r="BD18" i="243"/>
  <c r="X32" i="246"/>
  <c r="Y31" i="246"/>
  <c r="W58" i="246"/>
  <c r="X57" i="246"/>
  <c r="BE44" i="246"/>
  <c r="BD45" i="246"/>
  <c r="Y44" i="246"/>
  <c r="X45" i="246"/>
  <c r="BD32" i="246"/>
  <c r="BE31" i="246"/>
  <c r="W19" i="246"/>
  <c r="X18" i="246"/>
  <c r="BC58" i="246"/>
  <c r="BD57" i="246"/>
  <c r="BD5" i="246"/>
  <c r="BC6" i="246"/>
  <c r="W71" i="246"/>
  <c r="X70" i="246"/>
  <c r="BB71" i="246"/>
  <c r="BC70" i="246"/>
  <c r="BC19" i="246"/>
  <c r="BD18" i="246"/>
  <c r="W6" i="246"/>
  <c r="X5" i="246"/>
  <c r="AH57" i="243" l="1"/>
  <c r="AH58" i="243" s="1"/>
  <c r="AG58" i="243"/>
  <c r="BL45" i="243"/>
  <c r="BM44" i="243"/>
  <c r="BM45" i="243" s="1"/>
  <c r="AA31" i="243"/>
  <c r="Z32" i="243"/>
  <c r="Y6" i="243"/>
  <c r="Z5" i="243"/>
  <c r="BE6" i="243"/>
  <c r="BF5" i="243"/>
  <c r="BD19" i="243"/>
  <c r="BE18" i="243"/>
  <c r="Z18" i="243"/>
  <c r="Y19" i="243"/>
  <c r="BG32" i="243"/>
  <c r="BH31" i="243"/>
  <c r="BD58" i="246"/>
  <c r="BE57" i="246"/>
  <c r="Y57" i="246"/>
  <c r="X58" i="246"/>
  <c r="BD19" i="246"/>
  <c r="BE18" i="246"/>
  <c r="BE5" i="246"/>
  <c r="BD6" i="246"/>
  <c r="X19" i="246"/>
  <c r="Y18" i="246"/>
  <c r="BE32" i="246"/>
  <c r="BF31" i="246"/>
  <c r="X6" i="246"/>
  <c r="Y5" i="246"/>
  <c r="Z44" i="246"/>
  <c r="Y45" i="246"/>
  <c r="X71" i="246"/>
  <c r="Y70" i="246"/>
  <c r="Z31" i="246"/>
  <c r="Y32" i="246"/>
  <c r="BE45" i="246"/>
  <c r="BF44" i="246"/>
  <c r="BC71" i="246"/>
  <c r="BD70" i="246"/>
  <c r="AB31" i="243" l="1"/>
  <c r="AA32" i="243"/>
  <c r="AA18" i="243"/>
  <c r="Z19" i="243"/>
  <c r="BG5" i="243"/>
  <c r="BF6" i="243"/>
  <c r="Z6" i="243"/>
  <c r="AA5" i="243"/>
  <c r="BH32" i="243"/>
  <c r="BI31" i="243"/>
  <c r="BF18" i="243"/>
  <c r="BE19" i="243"/>
  <c r="AA44" i="246"/>
  <c r="Z45" i="246"/>
  <c r="Y6" i="246"/>
  <c r="Z5" i="246"/>
  <c r="BG31" i="246"/>
  <c r="BF32" i="246"/>
  <c r="Z18" i="246"/>
  <c r="Y19" i="246"/>
  <c r="BE70" i="246"/>
  <c r="BD71" i="246"/>
  <c r="AA31" i="246"/>
  <c r="Z32" i="246"/>
  <c r="Z57" i="246"/>
  <c r="Y58" i="246"/>
  <c r="BE6" i="246"/>
  <c r="BF5" i="246"/>
  <c r="Z70" i="246"/>
  <c r="Y71" i="246"/>
  <c r="BE58" i="246"/>
  <c r="BF57" i="246"/>
  <c r="BG44" i="246"/>
  <c r="BF45" i="246"/>
  <c r="BE19" i="246"/>
  <c r="BF18" i="246"/>
  <c r="AB32" i="243" l="1"/>
  <c r="AC31" i="243"/>
  <c r="BH5" i="243"/>
  <c r="BG6" i="243"/>
  <c r="BI32" i="243"/>
  <c r="BJ31" i="243"/>
  <c r="AB5" i="243"/>
  <c r="AA6" i="243"/>
  <c r="AB18" i="243"/>
  <c r="AA19" i="243"/>
  <c r="BG18" i="243"/>
  <c r="BF19" i="243"/>
  <c r="Z58" i="246"/>
  <c r="AA57" i="246"/>
  <c r="AA5" i="246"/>
  <c r="Z6" i="246"/>
  <c r="AA32" i="246"/>
  <c r="AB31" i="246"/>
  <c r="BF70" i="246"/>
  <c r="BE71" i="246"/>
  <c r="BH31" i="246"/>
  <c r="BG32" i="246"/>
  <c r="BG5" i="246"/>
  <c r="BF6" i="246"/>
  <c r="BG18" i="246"/>
  <c r="BF19" i="246"/>
  <c r="AA18" i="246"/>
  <c r="Z19" i="246"/>
  <c r="BG45" i="246"/>
  <c r="BH44" i="246"/>
  <c r="BG57" i="246"/>
  <c r="BF58" i="246"/>
  <c r="AA70" i="246"/>
  <c r="Z71" i="246"/>
  <c r="AA45" i="246"/>
  <c r="AB44" i="246"/>
  <c r="AC32" i="243" l="1"/>
  <c r="AD31" i="243"/>
  <c r="AB6" i="243"/>
  <c r="AC5" i="243"/>
  <c r="BK31" i="243"/>
  <c r="BJ32" i="243"/>
  <c r="BH6" i="243"/>
  <c r="BI5" i="243"/>
  <c r="AB19" i="243"/>
  <c r="AC18" i="243"/>
  <c r="BG19" i="243"/>
  <c r="BH18" i="243"/>
  <c r="BG70" i="246"/>
  <c r="BF71" i="246"/>
  <c r="BH57" i="246"/>
  <c r="BG58" i="246"/>
  <c r="AA6" i="246"/>
  <c r="AB5" i="246"/>
  <c r="AA19" i="246"/>
  <c r="AB18" i="246"/>
  <c r="BH18" i="246"/>
  <c r="BG19" i="246"/>
  <c r="BH32" i="246"/>
  <c r="BI31" i="246"/>
  <c r="BI44" i="246"/>
  <c r="BH45" i="246"/>
  <c r="AB57" i="246"/>
  <c r="AA58" i="246"/>
  <c r="BH5" i="246"/>
  <c r="BG6" i="246"/>
  <c r="AC44" i="246"/>
  <c r="AB45" i="246"/>
  <c r="AB32" i="246"/>
  <c r="AC31" i="246"/>
  <c r="AB70" i="246"/>
  <c r="AA71" i="246"/>
  <c r="AD32" i="243" l="1"/>
  <c r="AE31" i="243"/>
  <c r="BL31" i="243"/>
  <c r="BK32" i="243"/>
  <c r="BH19" i="243"/>
  <c r="BI18" i="243"/>
  <c r="BI6" i="243"/>
  <c r="BJ5" i="243"/>
  <c r="AC6" i="243"/>
  <c r="AD5" i="243"/>
  <c r="AC19" i="243"/>
  <c r="AD18" i="243"/>
  <c r="AC18" i="246"/>
  <c r="AB19" i="246"/>
  <c r="AD44" i="246"/>
  <c r="AC45" i="246"/>
  <c r="BI57" i="246"/>
  <c r="BH58" i="246"/>
  <c r="BJ44" i="246"/>
  <c r="BI45" i="246"/>
  <c r="AC5" i="246"/>
  <c r="AB6" i="246"/>
  <c r="AC57" i="246"/>
  <c r="AB58" i="246"/>
  <c r="BI32" i="246"/>
  <c r="BJ31" i="246"/>
  <c r="BI18" i="246"/>
  <c r="BH19" i="246"/>
  <c r="AB71" i="246"/>
  <c r="AC70" i="246"/>
  <c r="AC32" i="246"/>
  <c r="AD31" i="246"/>
  <c r="BI5" i="246"/>
  <c r="BH6" i="246"/>
  <c r="BH70" i="246"/>
  <c r="BG71" i="246"/>
  <c r="AE32" i="243" l="1"/>
  <c r="AF31" i="243"/>
  <c r="AD6" i="243"/>
  <c r="AE5" i="243"/>
  <c r="AE18" i="243"/>
  <c r="AD19" i="243"/>
  <c r="BK5" i="243"/>
  <c r="BJ6" i="243"/>
  <c r="BI19" i="243"/>
  <c r="BJ18" i="243"/>
  <c r="BM31" i="243"/>
  <c r="BM32" i="243" s="1"/>
  <c r="BL32" i="243"/>
  <c r="BI70" i="246"/>
  <c r="BH71" i="246"/>
  <c r="BK44" i="246"/>
  <c r="BJ45" i="246"/>
  <c r="AE44" i="246"/>
  <c r="AD45" i="246"/>
  <c r="BJ5" i="246"/>
  <c r="BI6" i="246"/>
  <c r="AC71" i="246"/>
  <c r="AD70" i="246"/>
  <c r="BJ18" i="246"/>
  <c r="BI19" i="246"/>
  <c r="BK31" i="246"/>
  <c r="BJ32" i="246"/>
  <c r="AD57" i="246"/>
  <c r="AC58" i="246"/>
  <c r="AC6" i="246"/>
  <c r="AD5" i="246"/>
  <c r="BJ57" i="246"/>
  <c r="BI58" i="246"/>
  <c r="AE31" i="246"/>
  <c r="AD32" i="246"/>
  <c r="AD18" i="246"/>
  <c r="AC19" i="246"/>
  <c r="AG31" i="243" l="1"/>
  <c r="AF32" i="243"/>
  <c r="AF18" i="243"/>
  <c r="AE19" i="243"/>
  <c r="BL5" i="243"/>
  <c r="BK6" i="243"/>
  <c r="BJ19" i="243"/>
  <c r="BK18" i="243"/>
  <c r="AF5" i="243"/>
  <c r="AE6" i="243"/>
  <c r="AD71" i="246"/>
  <c r="AE70" i="246"/>
  <c r="AE18" i="246"/>
  <c r="AD19" i="246"/>
  <c r="AD58" i="246"/>
  <c r="AE57" i="246"/>
  <c r="BL31" i="246"/>
  <c r="BK32" i="246"/>
  <c r="BJ58" i="246"/>
  <c r="BK57" i="246"/>
  <c r="BK45" i="246"/>
  <c r="BL44" i="246"/>
  <c r="AE45" i="246"/>
  <c r="AF44" i="246"/>
  <c r="AD6" i="246"/>
  <c r="AE5" i="246"/>
  <c r="BK18" i="246"/>
  <c r="BJ19" i="246"/>
  <c r="BJ6" i="246"/>
  <c r="BK5" i="246"/>
  <c r="AE32" i="246"/>
  <c r="AF31" i="246"/>
  <c r="BI71" i="246"/>
  <c r="BJ70" i="246"/>
  <c r="AH31" i="243" l="1"/>
  <c r="AH32" i="243" s="1"/>
  <c r="AG32" i="243"/>
  <c r="BL18" i="243"/>
  <c r="BK19" i="243"/>
  <c r="BL6" i="243"/>
  <c r="BM5" i="243"/>
  <c r="BM6" i="243" s="1"/>
  <c r="AF6" i="243"/>
  <c r="AG5" i="243"/>
  <c r="AG18" i="243"/>
  <c r="AF19" i="243"/>
  <c r="AF45" i="246"/>
  <c r="AG44" i="246"/>
  <c r="BK58" i="246"/>
  <c r="BL57" i="246"/>
  <c r="BJ71" i="246"/>
  <c r="BK70" i="246"/>
  <c r="BM31" i="246"/>
  <c r="BM32" i="246" s="1"/>
  <c r="BL32" i="246"/>
  <c r="AG31" i="246"/>
  <c r="AF32" i="246"/>
  <c r="AF18" i="246"/>
  <c r="AE19" i="246"/>
  <c r="AE6" i="246"/>
  <c r="AF5" i="246"/>
  <c r="AF70" i="246"/>
  <c r="AE71" i="246"/>
  <c r="BL45" i="246"/>
  <c r="BM44" i="246"/>
  <c r="BM45" i="246" s="1"/>
  <c r="AE58" i="246"/>
  <c r="AF57" i="246"/>
  <c r="BK6" i="246"/>
  <c r="BL5" i="246"/>
  <c r="BL18" i="246"/>
  <c r="BK19" i="246"/>
  <c r="AH5" i="243" l="1"/>
  <c r="AH6" i="243" s="1"/>
  <c r="AG6" i="243"/>
  <c r="AH18" i="243"/>
  <c r="AH19" i="243" s="1"/>
  <c r="AG19" i="243"/>
  <c r="BL19" i="243"/>
  <c r="BM18" i="243"/>
  <c r="BM19" i="243" s="1"/>
  <c r="AG32" i="246"/>
  <c r="AH31" i="246"/>
  <c r="AH32" i="246" s="1"/>
  <c r="BM57" i="246"/>
  <c r="BM58" i="246" s="1"/>
  <c r="BL58" i="246"/>
  <c r="BM18" i="246"/>
  <c r="BM19" i="246" s="1"/>
  <c r="BL19" i="246"/>
  <c r="BM5" i="246"/>
  <c r="BM6" i="246" s="1"/>
  <c r="BL6" i="246"/>
  <c r="BL70" i="246"/>
  <c r="BK71" i="246"/>
  <c r="AF6" i="246"/>
  <c r="AG5" i="246"/>
  <c r="AG18" i="246"/>
  <c r="AF19" i="246"/>
  <c r="AG57" i="246"/>
  <c r="AF58" i="246"/>
  <c r="AH44" i="246"/>
  <c r="AH45" i="246" s="1"/>
  <c r="AG45" i="246"/>
  <c r="AG70" i="246"/>
  <c r="AF71" i="246"/>
  <c r="AH70" i="246" l="1"/>
  <c r="AH71" i="246" s="1"/>
  <c r="AG71" i="246"/>
  <c r="AH5" i="246"/>
  <c r="AH6" i="246" s="1"/>
  <c r="AG6" i="246"/>
  <c r="BM70" i="246"/>
  <c r="BM71" i="246" s="1"/>
  <c r="BL71" i="246"/>
  <c r="AH57" i="246"/>
  <c r="AH58" i="246" s="1"/>
  <c r="AG58" i="246"/>
  <c r="AH18" i="246"/>
  <c r="AH19" i="246" s="1"/>
  <c r="AG19" i="246"/>
</calcChain>
</file>

<file path=xl/sharedStrings.xml><?xml version="1.0" encoding="utf-8"?>
<sst xmlns="http://schemas.openxmlformats.org/spreadsheetml/2006/main" count="895" uniqueCount="91">
  <si>
    <t>項目</t>
    <rPh sb="0" eb="2">
      <t>コウモク</t>
    </rPh>
    <phoneticPr fontId="2"/>
  </si>
  <si>
    <t>備考</t>
    <rPh sb="0" eb="2">
      <t>ビコウ</t>
    </rPh>
    <phoneticPr fontId="2"/>
  </si>
  <si>
    <t>別紙　週休2日確認シート</t>
    <rPh sb="0" eb="2">
      <t>ベッシ</t>
    </rPh>
    <rPh sb="3" eb="4">
      <t>シュウ</t>
    </rPh>
    <rPh sb="4" eb="5">
      <t>キュウ</t>
    </rPh>
    <rPh sb="6" eb="7">
      <t>ニチ</t>
    </rPh>
    <rPh sb="7" eb="9">
      <t>カクニン</t>
    </rPh>
    <phoneticPr fontId="2"/>
  </si>
  <si>
    <t>工事名</t>
    <rPh sb="0" eb="2">
      <t>コウジ</t>
    </rPh>
    <rPh sb="2" eb="3">
      <t>メイ</t>
    </rPh>
    <phoneticPr fontId="2"/>
  </si>
  <si>
    <t>工期</t>
    <phoneticPr fontId="2"/>
  </si>
  <si>
    <t>自</t>
    <rPh sb="0" eb="1">
      <t>ジ</t>
    </rPh>
    <phoneticPr fontId="2"/>
  </si>
  <si>
    <t>～</t>
    <phoneticPr fontId="2"/>
  </si>
  <si>
    <t>○</t>
    <phoneticPr fontId="2"/>
  </si>
  <si>
    <t>休工日</t>
    <rPh sb="0" eb="1">
      <t>キュウ</t>
    </rPh>
    <rPh sb="1" eb="2">
      <t>コウ</t>
    </rPh>
    <rPh sb="2" eb="3">
      <t>ヒ</t>
    </rPh>
    <phoneticPr fontId="2"/>
  </si>
  <si>
    <t>休工予定日</t>
    <rPh sb="0" eb="1">
      <t>キュウ</t>
    </rPh>
    <rPh sb="1" eb="2">
      <t>コウ</t>
    </rPh>
    <rPh sb="2" eb="5">
      <t>ヨテイビ</t>
    </rPh>
    <phoneticPr fontId="2"/>
  </si>
  <si>
    <t>休工予定だったが現場作業のあった日</t>
    <rPh sb="0" eb="1">
      <t>キュウ</t>
    </rPh>
    <rPh sb="1" eb="2">
      <t>コウ</t>
    </rPh>
    <rPh sb="2" eb="4">
      <t>ヨテイ</t>
    </rPh>
    <rPh sb="8" eb="10">
      <t>ゲンバ</t>
    </rPh>
    <rPh sb="10" eb="12">
      <t>サギョウ</t>
    </rPh>
    <rPh sb="16" eb="17">
      <t>ビ</t>
    </rPh>
    <phoneticPr fontId="2"/>
  </si>
  <si>
    <t>：</t>
    <phoneticPr fontId="2"/>
  </si>
  <si>
    <t>＝</t>
    <phoneticPr fontId="2"/>
  </si>
  <si>
    <t>％</t>
    <phoneticPr fontId="2"/>
  </si>
  <si>
    <t>凡例</t>
    <phoneticPr fontId="2"/>
  </si>
  <si>
    <t>休工日</t>
    <rPh sb="0" eb="2">
      <t>キュウコウ</t>
    </rPh>
    <rPh sb="2" eb="3">
      <t>ビ</t>
    </rPh>
    <phoneticPr fontId="2"/>
  </si>
  <si>
    <t>元日</t>
    <rPh sb="0" eb="2">
      <t>ガンジツ</t>
    </rPh>
    <phoneticPr fontId="2"/>
  </si>
  <si>
    <t>成人の日</t>
    <rPh sb="0" eb="2">
      <t>セイジン</t>
    </rPh>
    <rPh sb="3" eb="4">
      <t>ヒ</t>
    </rPh>
    <phoneticPr fontId="2"/>
  </si>
  <si>
    <t>建国記念の日</t>
    <rPh sb="0" eb="1">
      <t>ケン</t>
    </rPh>
    <rPh sb="1" eb="2">
      <t>コク</t>
    </rPh>
    <rPh sb="2" eb="4">
      <t>キネン</t>
    </rPh>
    <rPh sb="5" eb="6">
      <t>ヒ</t>
    </rPh>
    <phoneticPr fontId="2"/>
  </si>
  <si>
    <t>天皇誕生日</t>
    <rPh sb="0" eb="2">
      <t>テンノウ</t>
    </rPh>
    <rPh sb="2" eb="5">
      <t>タンジョウビ</t>
    </rPh>
    <phoneticPr fontId="2"/>
  </si>
  <si>
    <t>振替休日</t>
    <rPh sb="0" eb="2">
      <t>フリカエ</t>
    </rPh>
    <rPh sb="2" eb="4">
      <t>キュウジツ</t>
    </rPh>
    <phoneticPr fontId="2"/>
  </si>
  <si>
    <t>春分の日</t>
    <rPh sb="0" eb="2">
      <t>シュンブン</t>
    </rPh>
    <rPh sb="3" eb="4">
      <t>ヒ</t>
    </rPh>
    <phoneticPr fontId="2"/>
  </si>
  <si>
    <t>昭和の日</t>
    <rPh sb="0" eb="2">
      <t>ショウワ</t>
    </rPh>
    <rPh sb="3" eb="4">
      <t>ヒ</t>
    </rPh>
    <phoneticPr fontId="2"/>
  </si>
  <si>
    <t>憲法記念日</t>
    <rPh sb="0" eb="2">
      <t>ケンポウ</t>
    </rPh>
    <rPh sb="2" eb="5">
      <t>キネンビ</t>
    </rPh>
    <phoneticPr fontId="2"/>
  </si>
  <si>
    <t>みどりの日</t>
    <rPh sb="4" eb="5">
      <t>ヒ</t>
    </rPh>
    <phoneticPr fontId="2"/>
  </si>
  <si>
    <t>こどもの日</t>
    <rPh sb="4" eb="5">
      <t>ヒ</t>
    </rPh>
    <phoneticPr fontId="2"/>
  </si>
  <si>
    <t>海の日</t>
    <rPh sb="0" eb="1">
      <t>ウミ</t>
    </rPh>
    <rPh sb="2" eb="3">
      <t>ヒ</t>
    </rPh>
    <phoneticPr fontId="2"/>
  </si>
  <si>
    <t>山の日</t>
    <rPh sb="0" eb="1">
      <t>ヤマ</t>
    </rPh>
    <rPh sb="2" eb="3">
      <t>ヒ</t>
    </rPh>
    <phoneticPr fontId="2"/>
  </si>
  <si>
    <t>敬老の日</t>
    <rPh sb="0" eb="2">
      <t>ケイロウ</t>
    </rPh>
    <rPh sb="3" eb="4">
      <t>ヒ</t>
    </rPh>
    <phoneticPr fontId="2"/>
  </si>
  <si>
    <t>秋分の日</t>
    <rPh sb="0" eb="2">
      <t>シュウブン</t>
    </rPh>
    <rPh sb="3" eb="4">
      <t>ヒ</t>
    </rPh>
    <phoneticPr fontId="2"/>
  </si>
  <si>
    <t>スポーツの日</t>
    <rPh sb="5" eb="6">
      <t>ヒ</t>
    </rPh>
    <phoneticPr fontId="2"/>
  </si>
  <si>
    <t>文化の日</t>
    <rPh sb="0" eb="2">
      <t>ブンカ</t>
    </rPh>
    <rPh sb="3" eb="4">
      <t>ヒ</t>
    </rPh>
    <phoneticPr fontId="2"/>
  </si>
  <si>
    <t>勤労感謝の日</t>
    <rPh sb="0" eb="2">
      <t>キンロウ</t>
    </rPh>
    <rPh sb="2" eb="4">
      <t>カンシャ</t>
    </rPh>
    <rPh sb="5" eb="6">
      <t>ヒ</t>
    </rPh>
    <phoneticPr fontId="2"/>
  </si>
  <si>
    <t>日付</t>
    <rPh sb="0" eb="2">
      <t>ヒヅケ</t>
    </rPh>
    <phoneticPr fontId="2"/>
  </si>
  <si>
    <t>祝日名</t>
    <rPh sb="0" eb="2">
      <t>シュクジツ</t>
    </rPh>
    <rPh sb="2" eb="3">
      <t>メイ</t>
    </rPh>
    <phoneticPr fontId="2"/>
  </si>
  <si>
    <t>工期日数</t>
    <rPh sb="0" eb="2">
      <t>コウキ</t>
    </rPh>
    <rPh sb="2" eb="4">
      <t>ニッスウ</t>
    </rPh>
    <phoneticPr fontId="2"/>
  </si>
  <si>
    <t>対象外期間（夏季休暇、年末年始など）</t>
    <rPh sb="0" eb="2">
      <t>タイショウガイ</t>
    </rPh>
    <rPh sb="2" eb="4">
      <t>キカン</t>
    </rPh>
    <rPh sb="5" eb="7">
      <t>カキ</t>
    </rPh>
    <rPh sb="7" eb="9">
      <t>キュウカ</t>
    </rPh>
    <rPh sb="10" eb="12">
      <t>ネンマツ</t>
    </rPh>
    <rPh sb="12" eb="14">
      <t>ネンシ</t>
    </rPh>
    <phoneticPr fontId="2"/>
  </si>
  <si>
    <t>×</t>
  </si>
  <si>
    <t>●</t>
  </si>
  <si>
    <t>◇</t>
  </si>
  <si>
    <t>至</t>
    <rPh sb="0" eb="1">
      <t>イタル</t>
    </rPh>
    <phoneticPr fontId="2"/>
  </si>
  <si>
    <t>工事</t>
    <phoneticPr fontId="2"/>
  </si>
  <si>
    <t>／</t>
    <phoneticPr fontId="2"/>
  </si>
  <si>
    <t>対象期間</t>
    <rPh sb="0" eb="2">
      <t>タイショウ</t>
    </rPh>
    <rPh sb="2" eb="4">
      <t>キカン</t>
    </rPh>
    <phoneticPr fontId="2"/>
  </si>
  <si>
    <t>月</t>
    <rPh sb="0" eb="1">
      <t>ガツ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</si>
  <si>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</si>
  <si>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月</t>
    <phoneticPr fontId="2"/>
  </si>
  <si>
    <t>休工日●</t>
    <rPh sb="0" eb="2">
      <t>キュウコウ</t>
    </rPh>
    <rPh sb="2" eb="3">
      <t>ビ</t>
    </rPh>
    <phoneticPr fontId="2"/>
  </si>
  <si>
    <t>対象外×</t>
    <rPh sb="0" eb="3">
      <t>タイショウガイ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</si>
  <si>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</si>
  <si>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土日数</t>
    <rPh sb="0" eb="2">
      <t>ドニチ</t>
    </rPh>
    <rPh sb="2" eb="3">
      <t>スウ</t>
    </rPh>
    <phoneticPr fontId="2"/>
  </si>
  <si>
    <t>対象外</t>
    <rPh sb="0" eb="3">
      <t>タイショウガイ</t>
    </rPh>
    <phoneticPr fontId="2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</si>
  <si>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</si>
  <si>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</si>
  <si>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</si>
  <si>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</si>
  <si>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</si>
  <si>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</si>
  <si>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</si>
  <si>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</si>
  <si>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</si>
  <si>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振替休日</t>
  </si>
  <si>
    <t>海の日</t>
  </si>
  <si>
    <t>山の日</t>
  </si>
  <si>
    <t>敬老の日</t>
  </si>
  <si>
    <t>国民の休日</t>
  </si>
  <si>
    <t>秋分の日</t>
  </si>
  <si>
    <t>スポーツの日</t>
  </si>
  <si>
    <t>文化の日</t>
  </si>
  <si>
    <t>勤労感謝の日</t>
  </si>
  <si>
    <t>振替休工日</t>
    <rPh sb="0" eb="1">
      <t>フリカエ</t>
    </rPh>
    <rPh sb="2" eb="3">
      <t>キュウ</t>
    </rPh>
    <rPh sb="3" eb="4">
      <t>コウ</t>
    </rPh>
    <rPh sb="4" eb="5">
      <t>ヒ</t>
    </rPh>
    <phoneticPr fontId="2"/>
  </si>
  <si>
    <t>◎</t>
  </si>
  <si>
    <t>○</t>
  </si>
  <si>
    <t>休工予定日
（土日）</t>
    <rPh sb="0" eb="2">
      <t>キュウコウ</t>
    </rPh>
    <rPh sb="2" eb="4">
      <t>ヨテイ</t>
    </rPh>
    <rPh sb="4" eb="5">
      <t>ビ</t>
    </rPh>
    <rPh sb="7" eb="9">
      <t>ドニチ</t>
    </rPh>
    <phoneticPr fontId="2"/>
  </si>
  <si>
    <t>9/6現場作業→9/8振替休</t>
    <rPh sb="3" eb="5">
      <t>ゲンバ</t>
    </rPh>
    <rPh sb="5" eb="7">
      <t>サギョウ</t>
    </rPh>
    <rPh sb="11" eb="13">
      <t>フリカエ</t>
    </rPh>
    <rPh sb="13" eb="14">
      <t>キュウ</t>
    </rPh>
    <phoneticPr fontId="2"/>
  </si>
  <si>
    <t>10/４現場作業→10/29振替休</t>
    <rPh sb="4" eb="6">
      <t>ゲンバ</t>
    </rPh>
    <rPh sb="6" eb="8">
      <t>サギョウ</t>
    </rPh>
    <rPh sb="14" eb="16">
      <t>フリカエ</t>
    </rPh>
    <rPh sb="16" eb="17">
      <t>キュウ</t>
    </rPh>
    <phoneticPr fontId="2"/>
  </si>
  <si>
    <t>完全週休2日チェック</t>
    <rPh sb="0" eb="2">
      <t>カンゼン</t>
    </rPh>
    <rPh sb="2" eb="4">
      <t>シュウキュウ</t>
    </rPh>
    <rPh sb="5" eb="6">
      <t>ニチ</t>
    </rPh>
    <phoneticPr fontId="2"/>
  </si>
  <si>
    <t>：</t>
  </si>
  <si>
    <t>夏季休暇</t>
    <rPh sb="0" eb="2">
      <t>カキ</t>
    </rPh>
    <rPh sb="2" eb="4">
      <t>キュウカ</t>
    </rPh>
    <phoneticPr fontId="2"/>
  </si>
  <si>
    <t>年末年始休暇</t>
    <rPh sb="0" eb="1">
      <t>ネンマツ</t>
    </rPh>
    <rPh sb="1" eb="3">
      <t>ネンシ</t>
    </rPh>
    <rPh sb="3" eb="5">
      <t>キュウカ</t>
    </rPh>
    <phoneticPr fontId="2"/>
  </si>
  <si>
    <t>着手</t>
    <rPh sb="0" eb="2">
      <t>チャクシュ</t>
    </rPh>
    <phoneticPr fontId="2"/>
  </si>
  <si>
    <t>現場作業を開始した日</t>
    <rPh sb="0" eb="2">
      <t>ゲンバ</t>
    </rPh>
    <rPh sb="2" eb="4">
      <t>サギョウ</t>
    </rPh>
    <rPh sb="5" eb="7">
      <t>カイシ</t>
    </rPh>
    <rPh sb="9" eb="10">
      <t>ヒ</t>
    </rPh>
    <phoneticPr fontId="2"/>
  </si>
  <si>
    <t>夏休</t>
    <rPh sb="0" eb="2">
      <t>ナツヤスミ</t>
    </rPh>
    <phoneticPr fontId="2"/>
  </si>
  <si>
    <t>冬休</t>
    <rPh sb="0" eb="2">
      <t>フユヤス</t>
    </rPh>
    <phoneticPr fontId="2"/>
  </si>
  <si>
    <t>週休２日達成状況</t>
    <rPh sb="0" eb="2">
      <t>シュウキュウ</t>
    </rPh>
    <rPh sb="3" eb="4">
      <t>ニチ</t>
    </rPh>
    <rPh sb="4" eb="6">
      <t>タッセイ</t>
    </rPh>
    <rPh sb="6" eb="8">
      <t>ジョウキョウ</t>
    </rPh>
    <phoneticPr fontId="2"/>
  </si>
  <si>
    <t>NG</t>
    <phoneticPr fontId="2"/>
  </si>
  <si>
    <t>OK</t>
  </si>
  <si>
    <t>OK</t>
    <phoneticPr fontId="2"/>
  </si>
  <si>
    <t>◆月単位週休２日</t>
    <phoneticPr fontId="2"/>
  </si>
  <si>
    <t>【完全週休2日】確認シート</t>
    <rPh sb="1" eb="3">
      <t>カンゼン</t>
    </rPh>
    <rPh sb="3" eb="5">
      <t>シュウキュウ</t>
    </rPh>
    <rPh sb="6" eb="7">
      <t>ニチ</t>
    </rPh>
    <rPh sb="8" eb="10">
      <t>カクニン</t>
    </rPh>
    <phoneticPr fontId="2"/>
  </si>
  <si>
    <t>◆完全週単位週休２日</t>
    <rPh sb="1" eb="3">
      <t>カンゼン</t>
    </rPh>
    <rPh sb="3" eb="6">
      <t>シュウタンイ</t>
    </rPh>
    <rPh sb="6" eb="8">
      <t>シュウキュウ</t>
    </rPh>
    <rPh sb="9" eb="10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</si>
</sst>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.0%"/>
    <numFmt numFmtId="178" formatCode="0.0_);[Red]\(0.0\)"/>
    <numFmt numFmtId="179" formatCode="[$-411]ggge&quot;年&quot;m&quot;月&quot;d&quot;日&quot;;@"/>
    <numFmt numFmtId="180" formatCode="d"/>
    <numFmt numFmtId="181" formatCode="\④General"/>
    <numFmt numFmtId="182" formatCode="0.0"/>
  </numFmts>
  <fonts count="5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u/>
      <sz val="16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6"/>
      <name val="ＭＳ ゴシック"/>
      <family val="3"/>
      <charset val="128"/>
    </font>
    <font>
      <sz val="10"/>
      <color indexed="12"/>
      <name val="ＭＳ 明朝"/>
      <family val="1"/>
      <charset val="128"/>
    </font>
    <font>
      <sz val="10"/>
      <color indexed="3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8"/>
      <name val="ＭＳ Ｐゴシック"/>
      <family val="3"/>
      <charset val="128"/>
    </font>
    <font>
      <b/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6"/>
      <name val="ＭＳ Ｐ明朝"/>
      <family val="1"/>
      <charset val="128"/>
    </font>
    <font>
      <sz val="8"/>
      <color indexed="1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b/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9"/>
      <name val="HGｺﾞｼｯｸE"/>
      <family val="3"/>
      <charset val="128"/>
    </font>
    <font>
      <b/>
      <sz val="12"/>
      <name val="HG丸ｺﾞｼｯｸM-PRO"/>
      <family val="3"/>
      <charset val="128"/>
    </font>
    <font>
      <sz val="11"/>
      <color theme="1"/>
      <name val="ＭＳ Ｐゴシック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5">
    <xf numFmtId="0" fontId="0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8" borderId="35" applyNumberFormat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" fillId="3" borderId="36" applyNumberFormat="0" applyFont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3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35" fillId="0" borderId="4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42" applyNumberFormat="0" applyFill="0" applyAlignment="0" applyProtection="0">
      <alignment vertical="center"/>
    </xf>
    <xf numFmtId="0" fontId="37" fillId="31" borderId="4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" borderId="38" applyNumberFormat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8" fillId="0" borderId="0"/>
  </cellStyleXfs>
  <cellXfs count="4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38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38" fontId="6" fillId="0" borderId="0" xfId="33" applyFont="1" applyAlignment="1">
      <alignment horizontal="right" vertical="center"/>
    </xf>
    <xf numFmtId="56" fontId="6" fillId="0" borderId="0" xfId="33" quotePrefix="1" applyNumberFormat="1" applyFont="1" applyAlignment="1">
      <alignment horizontal="center" vertical="center" wrapText="1"/>
    </xf>
    <xf numFmtId="178" fontId="6" fillId="0" borderId="0" xfId="0" quotePrefix="1" applyNumberFormat="1" applyFont="1" applyAlignment="1">
      <alignment horizontal="center" vertical="center"/>
    </xf>
    <xf numFmtId="38" fontId="3" fillId="0" borderId="0" xfId="33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78" fontId="6" fillId="0" borderId="0" xfId="0" applyNumberFormat="1" applyFont="1" applyAlignment="1">
      <alignment horizontal="center" vertical="center"/>
    </xf>
    <xf numFmtId="38" fontId="11" fillId="0" borderId="0" xfId="33" applyFont="1" applyAlignment="1">
      <alignment horizontal="right" vertical="center"/>
    </xf>
    <xf numFmtId="38" fontId="7" fillId="0" borderId="0" xfId="33" applyFont="1" applyAlignment="1">
      <alignment horizontal="right" vertical="center" wrapText="1"/>
    </xf>
    <xf numFmtId="178" fontId="13" fillId="0" borderId="0" xfId="0" quotePrefix="1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center" textRotation="255" wrapText="1" shrinkToFit="1"/>
    </xf>
    <xf numFmtId="0" fontId="6" fillId="0" borderId="0" xfId="0" applyFont="1" applyAlignment="1">
      <alignment vertical="center" shrinkToFit="1"/>
    </xf>
    <xf numFmtId="176" fontId="6" fillId="0" borderId="0" xfId="0" quotePrefix="1" applyNumberFormat="1" applyFont="1">
      <alignment vertical="center"/>
    </xf>
    <xf numFmtId="38" fontId="6" fillId="0" borderId="0" xfId="33" applyFont="1" applyAlignment="1">
      <alignment vertical="center"/>
    </xf>
    <xf numFmtId="56" fontId="6" fillId="0" borderId="0" xfId="33" quotePrefix="1" applyNumberFormat="1" applyFont="1" applyAlignment="1">
      <alignment vertical="center" shrinkToFit="1"/>
    </xf>
    <xf numFmtId="177" fontId="6" fillId="0" borderId="0" xfId="0" quotePrefix="1" applyNumberFormat="1" applyFont="1">
      <alignment vertical="center"/>
    </xf>
    <xf numFmtId="0" fontId="11" fillId="0" borderId="0" xfId="0" quotePrefix="1" applyFont="1">
      <alignment vertical="center"/>
    </xf>
    <xf numFmtId="38" fontId="11" fillId="0" borderId="0" xfId="33" applyFont="1" applyAlignment="1">
      <alignment vertical="center"/>
    </xf>
    <xf numFmtId="56" fontId="11" fillId="0" borderId="0" xfId="33" quotePrefix="1" applyNumberFormat="1" applyFont="1" applyAlignment="1">
      <alignment vertical="center" shrinkToFit="1"/>
    </xf>
    <xf numFmtId="56" fontId="11" fillId="0" borderId="0" xfId="33" applyNumberFormat="1" applyFont="1" applyAlignment="1">
      <alignment vertical="center" shrinkToFit="1"/>
    </xf>
    <xf numFmtId="177" fontId="13" fillId="0" borderId="0" xfId="0" quotePrefix="1" applyNumberFormat="1" applyFont="1">
      <alignment vertical="center"/>
    </xf>
    <xf numFmtId="177" fontId="0" fillId="0" borderId="0" xfId="0" applyNumberFormat="1">
      <alignment vertical="center"/>
    </xf>
    <xf numFmtId="56" fontId="11" fillId="0" borderId="0" xfId="33" quotePrefix="1" applyNumberFormat="1" applyFont="1" applyAlignment="1">
      <alignment horizontal="center" vertical="center" shrinkToFit="1"/>
    </xf>
    <xf numFmtId="56" fontId="11" fillId="0" borderId="0" xfId="33" applyNumberFormat="1" applyFont="1" applyAlignment="1">
      <alignment horizontal="center" vertical="center" shrinkToFit="1"/>
    </xf>
    <xf numFmtId="177" fontId="11" fillId="0" borderId="0" xfId="0" quotePrefix="1" applyNumberFormat="1" applyFont="1">
      <alignment vertical="center"/>
    </xf>
    <xf numFmtId="177" fontId="15" fillId="0" borderId="0" xfId="0" applyNumberFormat="1" applyFont="1">
      <alignment vertical="center"/>
    </xf>
    <xf numFmtId="0" fontId="6" fillId="0" borderId="0" xfId="0" applyFont="1" applyAlignment="1">
      <alignment vertical="center" textRotation="255" shrinkToFit="1"/>
    </xf>
    <xf numFmtId="178" fontId="11" fillId="0" borderId="0" xfId="0" quotePrefix="1" applyNumberFormat="1" applyFont="1">
      <alignment vertical="center"/>
    </xf>
    <xf numFmtId="178" fontId="14" fillId="0" borderId="0" xfId="0" quotePrefix="1" applyNumberFormat="1" applyFont="1">
      <alignment vertical="center"/>
    </xf>
    <xf numFmtId="56" fontId="11" fillId="0" borderId="0" xfId="33" quotePrefix="1" applyNumberFormat="1" applyFont="1" applyAlignment="1">
      <alignment vertical="center" wrapText="1"/>
    </xf>
    <xf numFmtId="56" fontId="11" fillId="0" borderId="0" xfId="33" applyNumberFormat="1" applyFont="1" applyAlignment="1">
      <alignment vertical="center" wrapText="1"/>
    </xf>
    <xf numFmtId="0" fontId="0" fillId="0" borderId="0" xfId="0" applyAlignment="1">
      <alignment vertical="center" shrinkToFit="1"/>
    </xf>
    <xf numFmtId="56" fontId="6" fillId="0" borderId="0" xfId="33" quotePrefix="1" applyNumberFormat="1" applyFont="1" applyAlignment="1">
      <alignment vertical="center" wrapText="1"/>
    </xf>
    <xf numFmtId="178" fontId="6" fillId="0" borderId="0" xfId="0" quotePrefix="1" applyNumberFormat="1" applyFont="1">
      <alignment vertical="center"/>
    </xf>
    <xf numFmtId="0" fontId="0" fillId="0" borderId="0" xfId="0" applyAlignment="1">
      <alignment horizontal="center" vertical="center" shrinkToFit="1"/>
    </xf>
    <xf numFmtId="176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 textRotation="180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1" fillId="0" borderId="0" xfId="0" applyFont="1" applyAlignment="1">
      <alignment horizontal="center" vertical="center"/>
    </xf>
    <xf numFmtId="0" fontId="41" fillId="0" borderId="0" xfId="0" applyFont="1">
      <alignment vertical="center"/>
    </xf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left"/>
    </xf>
    <xf numFmtId="0" fontId="17" fillId="0" borderId="11" xfId="0" applyFont="1" applyBorder="1">
      <alignment vertical="center"/>
    </xf>
    <xf numFmtId="0" fontId="17" fillId="0" borderId="12" xfId="0" applyFont="1" applyBorder="1">
      <alignment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2" fillId="0" borderId="0" xfId="0" applyFont="1">
      <alignment vertical="center"/>
    </xf>
    <xf numFmtId="0" fontId="42" fillId="0" borderId="0" xfId="0" applyFont="1" applyAlignment="1">
      <alignment horizontal="right" vertical="center"/>
    </xf>
    <xf numFmtId="0" fontId="43" fillId="0" borderId="31" xfId="0" applyFont="1" applyBorder="1" applyAlignment="1">
      <alignment horizontal="center"/>
    </xf>
    <xf numFmtId="0" fontId="0" fillId="0" borderId="0" xfId="0" applyAlignment="1">
      <alignment vertical="center" wrapText="1"/>
    </xf>
    <xf numFmtId="56" fontId="22" fillId="0" borderId="6" xfId="33" quotePrefix="1" applyNumberFormat="1" applyFont="1" applyFill="1" applyBorder="1" applyAlignment="1">
      <alignment horizontal="center" vertical="center" shrinkToFit="1"/>
    </xf>
    <xf numFmtId="56" fontId="7" fillId="0" borderId="10" xfId="33" quotePrefix="1" applyNumberFormat="1" applyFont="1" applyFill="1" applyBorder="1" applyAlignment="1">
      <alignment horizontal="center" vertical="center" shrinkToFit="1"/>
    </xf>
    <xf numFmtId="56" fontId="7" fillId="0" borderId="1" xfId="33" applyNumberFormat="1" applyFont="1" applyFill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11" fillId="0" borderId="24" xfId="0" quotePrefix="1" applyFont="1" applyBorder="1">
      <alignment vertical="center"/>
    </xf>
    <xf numFmtId="0" fontId="6" fillId="0" borderId="24" xfId="0" applyFont="1" applyBorder="1">
      <alignment vertical="center"/>
    </xf>
    <xf numFmtId="38" fontId="11" fillId="0" borderId="24" xfId="33" applyFont="1" applyBorder="1" applyAlignment="1">
      <alignment vertical="center"/>
    </xf>
    <xf numFmtId="56" fontId="11" fillId="0" borderId="24" xfId="33" quotePrefix="1" applyNumberFormat="1" applyFont="1" applyBorder="1" applyAlignment="1">
      <alignment vertical="center" shrinkToFit="1"/>
    </xf>
    <xf numFmtId="56" fontId="11" fillId="0" borderId="24" xfId="33" applyNumberFormat="1" applyFont="1" applyBorder="1" applyAlignment="1">
      <alignment vertical="center" shrinkToFit="1"/>
    </xf>
    <xf numFmtId="177" fontId="11" fillId="0" borderId="24" xfId="0" quotePrefix="1" applyNumberFormat="1" applyFont="1" applyBorder="1">
      <alignment vertical="center"/>
    </xf>
    <xf numFmtId="0" fontId="8" fillId="0" borderId="24" xfId="0" applyFont="1" applyBorder="1" applyAlignment="1">
      <alignment horizontal="left"/>
    </xf>
    <xf numFmtId="0" fontId="4" fillId="0" borderId="24" xfId="0" applyFont="1" applyBorder="1">
      <alignment vertical="center"/>
    </xf>
    <xf numFmtId="0" fontId="7" fillId="0" borderId="24" xfId="0" applyFont="1" applyBorder="1">
      <alignment vertical="center"/>
    </xf>
    <xf numFmtId="0" fontId="2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176" fontId="9" fillId="0" borderId="0" xfId="0" quotePrefix="1" applyNumberFormat="1" applyFont="1">
      <alignment vertical="center"/>
    </xf>
    <xf numFmtId="38" fontId="9" fillId="0" borderId="0" xfId="33" applyFont="1" applyAlignment="1">
      <alignment vertical="center"/>
    </xf>
    <xf numFmtId="56" fontId="9" fillId="0" borderId="0" xfId="33" quotePrefix="1" applyNumberFormat="1" applyFont="1" applyAlignment="1">
      <alignment vertical="center" shrinkToFit="1"/>
    </xf>
    <xf numFmtId="177" fontId="9" fillId="0" borderId="0" xfId="0" quotePrefix="1" applyNumberFormat="1" applyFont="1">
      <alignment vertical="center"/>
    </xf>
    <xf numFmtId="0" fontId="9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vertical="center" wrapText="1"/>
    </xf>
    <xf numFmtId="0" fontId="4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38" fontId="46" fillId="0" borderId="0" xfId="33" applyFont="1" applyAlignment="1">
      <alignment vertical="center"/>
    </xf>
    <xf numFmtId="56" fontId="46" fillId="0" borderId="0" xfId="33" quotePrefix="1" applyNumberFormat="1" applyFont="1" applyAlignment="1">
      <alignment vertical="center" shrinkToFit="1"/>
    </xf>
    <xf numFmtId="56" fontId="46" fillId="0" borderId="0" xfId="33" applyNumberFormat="1" applyFont="1" applyAlignment="1">
      <alignment vertical="center" shrinkToFit="1"/>
    </xf>
    <xf numFmtId="177" fontId="47" fillId="0" borderId="0" xfId="0" quotePrefix="1" applyNumberFormat="1" applyFont="1">
      <alignment vertical="center"/>
    </xf>
    <xf numFmtId="0" fontId="2" fillId="0" borderId="0" xfId="0" applyFont="1" applyAlignment="1">
      <alignment horizontal="left"/>
    </xf>
    <xf numFmtId="0" fontId="49" fillId="0" borderId="0" xfId="0" applyFont="1" applyAlignment="1">
      <alignment horizontal="left" vertical="top"/>
    </xf>
    <xf numFmtId="176" fontId="9" fillId="0" borderId="0" xfId="0" quotePrefix="1" applyNumberFormat="1" applyFont="1" applyAlignment="1">
      <alignment vertical="top"/>
    </xf>
    <xf numFmtId="0" fontId="9" fillId="0" borderId="0" xfId="0" applyFont="1" applyAlignment="1">
      <alignment horizontal="left" vertical="top"/>
    </xf>
    <xf numFmtId="38" fontId="9" fillId="0" borderId="0" xfId="33" applyFont="1" applyAlignment="1">
      <alignment vertical="top"/>
    </xf>
    <xf numFmtId="56" fontId="9" fillId="0" borderId="0" xfId="33" quotePrefix="1" applyNumberFormat="1" applyFont="1" applyAlignment="1">
      <alignment vertical="top" shrinkToFit="1"/>
    </xf>
    <xf numFmtId="0" fontId="9" fillId="0" borderId="0" xfId="0" applyFont="1" applyAlignment="1">
      <alignment vertical="top"/>
    </xf>
    <xf numFmtId="177" fontId="9" fillId="0" borderId="0" xfId="0" quotePrefix="1" applyNumberFormat="1" applyFont="1" applyAlignment="1">
      <alignment vertical="top"/>
    </xf>
    <xf numFmtId="0" fontId="9" fillId="0" borderId="0" xfId="0" applyFont="1" applyAlignment="1">
      <alignment horizontal="left" vertical="top" wrapText="1"/>
    </xf>
    <xf numFmtId="180" fontId="44" fillId="0" borderId="1" xfId="0" applyNumberFormat="1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4" fillId="0" borderId="10" xfId="0" applyFont="1" applyBorder="1" applyAlignment="1">
      <alignment horizontal="center" vertical="center" wrapText="1" shrinkToFit="1"/>
    </xf>
    <xf numFmtId="0" fontId="51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56" fontId="7" fillId="0" borderId="7" xfId="33" quotePrefix="1" applyNumberFormat="1" applyFont="1" applyFill="1" applyBorder="1" applyAlignment="1">
      <alignment horizontal="center" vertical="center" textRotation="255" shrinkToFit="1"/>
    </xf>
    <xf numFmtId="56" fontId="7" fillId="0" borderId="6" xfId="33" quotePrefix="1" applyNumberFormat="1" applyFont="1" applyFill="1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/>
    </xf>
    <xf numFmtId="180" fontId="44" fillId="0" borderId="47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44" fillId="0" borderId="48" xfId="0" applyFont="1" applyBorder="1" applyAlignment="1">
      <alignment horizontal="center" vertical="center" wrapText="1" shrinkToFit="1"/>
    </xf>
    <xf numFmtId="56" fontId="7" fillId="0" borderId="49" xfId="33" quotePrefix="1" applyNumberFormat="1" applyFont="1" applyFill="1" applyBorder="1" applyAlignment="1">
      <alignment horizontal="center" vertical="center" textRotation="255" shrinkToFit="1"/>
    </xf>
    <xf numFmtId="56" fontId="7" fillId="0" borderId="47" xfId="33" applyNumberFormat="1" applyFont="1" applyFill="1" applyBorder="1" applyAlignment="1">
      <alignment horizontal="center" vertical="center" shrinkToFit="1"/>
    </xf>
    <xf numFmtId="56" fontId="7" fillId="0" borderId="48" xfId="33" quotePrefix="1" applyNumberFormat="1" applyFont="1" applyFill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180" fontId="44" fillId="0" borderId="53" xfId="0" applyNumberFormat="1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wrapText="1" shrinkToFit="1"/>
    </xf>
    <xf numFmtId="0" fontId="43" fillId="0" borderId="31" xfId="0" applyFont="1" applyBorder="1" applyAlignment="1">
      <alignment horizontal="left" vertical="center"/>
    </xf>
    <xf numFmtId="56" fontId="22" fillId="0" borderId="56" xfId="33" quotePrefix="1" applyNumberFormat="1" applyFont="1" applyFill="1" applyBorder="1" applyAlignment="1">
      <alignment horizontal="center" vertical="center" shrinkToFit="1"/>
    </xf>
    <xf numFmtId="56" fontId="7" fillId="0" borderId="53" xfId="33" applyNumberFormat="1" applyFont="1" applyFill="1" applyBorder="1" applyAlignment="1">
      <alignment horizontal="center" vertical="center" shrinkToFit="1"/>
    </xf>
    <xf numFmtId="56" fontId="7" fillId="0" borderId="54" xfId="33" quotePrefix="1" applyNumberFormat="1" applyFont="1" applyFill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56" fontId="7" fillId="0" borderId="10" xfId="33" applyNumberFormat="1" applyFont="1" applyFill="1" applyBorder="1" applyAlignment="1">
      <alignment horizontal="center" vertical="center" shrinkToFit="1"/>
    </xf>
    <xf numFmtId="56" fontId="7" fillId="0" borderId="48" xfId="33" applyNumberFormat="1" applyFont="1" applyFill="1" applyBorder="1" applyAlignment="1">
      <alignment horizontal="center" vertical="center" shrinkToFit="1"/>
    </xf>
    <xf numFmtId="56" fontId="7" fillId="0" borderId="54" xfId="33" applyNumberFormat="1" applyFont="1" applyFill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20" fillId="0" borderId="54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56" fontId="20" fillId="0" borderId="58" xfId="33" quotePrefix="1" applyNumberFormat="1" applyFont="1" applyFill="1" applyBorder="1" applyAlignment="1">
      <alignment horizontal="center" vertical="center" shrinkToFit="1"/>
    </xf>
    <xf numFmtId="56" fontId="20" fillId="0" borderId="3" xfId="33" quotePrefix="1" applyNumberFormat="1" applyFont="1" applyFill="1" applyBorder="1" applyAlignment="1">
      <alignment horizontal="center" vertical="center" shrinkToFit="1"/>
    </xf>
    <xf numFmtId="180" fontId="44" fillId="0" borderId="5" xfId="0" applyNumberFormat="1" applyFont="1" applyBorder="1" applyAlignment="1">
      <alignment horizontal="center" vertical="center"/>
    </xf>
    <xf numFmtId="56" fontId="20" fillId="0" borderId="61" xfId="33" quotePrefix="1" applyNumberFormat="1" applyFont="1" applyFill="1" applyBorder="1" applyAlignment="1">
      <alignment horizontal="center" vertical="center" shrinkToFit="1"/>
    </xf>
    <xf numFmtId="56" fontId="7" fillId="0" borderId="20" xfId="33" quotePrefix="1" applyNumberFormat="1" applyFont="1" applyFill="1" applyBorder="1" applyAlignment="1">
      <alignment horizontal="center" vertical="center" shrinkToFit="1"/>
    </xf>
    <xf numFmtId="56" fontId="7" fillId="0" borderId="5" xfId="33" applyNumberFormat="1" applyFont="1" applyFill="1" applyBorder="1" applyAlignment="1">
      <alignment horizontal="center" vertical="center" shrinkToFit="1"/>
    </xf>
    <xf numFmtId="56" fontId="7" fillId="0" borderId="18" xfId="33" applyNumberFormat="1" applyFont="1" applyFill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/>
    </xf>
    <xf numFmtId="56" fontId="22" fillId="0" borderId="20" xfId="33" quotePrefix="1" applyNumberFormat="1" applyFont="1" applyFill="1" applyBorder="1" applyAlignment="1">
      <alignment horizontal="center" vertical="center" shrinkToFit="1"/>
    </xf>
    <xf numFmtId="56" fontId="7" fillId="0" borderId="18" xfId="33" quotePrefix="1" applyNumberFormat="1" applyFont="1" applyFill="1" applyBorder="1" applyAlignment="1">
      <alignment horizontal="center" vertical="center" shrinkToFit="1"/>
    </xf>
    <xf numFmtId="179" fontId="45" fillId="0" borderId="0" xfId="0" applyNumberFormat="1" applyFont="1" applyAlignment="1">
      <alignment horizontal="center" vertical="center" wrapText="1"/>
    </xf>
    <xf numFmtId="180" fontId="44" fillId="0" borderId="45" xfId="0" applyNumberFormat="1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wrapText="1" shrinkToFit="1"/>
    </xf>
    <xf numFmtId="0" fontId="44" fillId="0" borderId="23" xfId="0" applyFont="1" applyBorder="1" applyAlignment="1">
      <alignment horizontal="center" vertical="center" wrapText="1" shrinkToFi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56" fontId="20" fillId="0" borderId="63" xfId="33" quotePrefix="1" applyNumberFormat="1" applyFont="1" applyFill="1" applyBorder="1" applyAlignment="1">
      <alignment horizontal="center" vertical="center" shrinkToFit="1"/>
    </xf>
    <xf numFmtId="56" fontId="7" fillId="0" borderId="34" xfId="33" quotePrefix="1" applyNumberFormat="1" applyFont="1" applyFill="1" applyBorder="1" applyAlignment="1">
      <alignment horizontal="center" vertical="center" textRotation="255" shrinkToFit="1"/>
    </xf>
    <xf numFmtId="56" fontId="22" fillId="0" borderId="8" xfId="33" quotePrefix="1" applyNumberFormat="1" applyFont="1" applyFill="1" applyBorder="1" applyAlignment="1">
      <alignment horizontal="center" vertical="center" shrinkToFit="1"/>
    </xf>
    <xf numFmtId="56" fontId="7" fillId="0" borderId="45" xfId="33" applyNumberFormat="1" applyFont="1" applyFill="1" applyBorder="1" applyAlignment="1">
      <alignment horizontal="center" vertical="center" shrinkToFit="1"/>
    </xf>
    <xf numFmtId="56" fontId="7" fillId="0" borderId="23" xfId="33" applyNumberFormat="1" applyFont="1" applyFill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 wrapText="1"/>
    </xf>
    <xf numFmtId="56" fontId="20" fillId="0" borderId="10" xfId="33" quotePrefix="1" applyNumberFormat="1" applyFont="1" applyFill="1" applyBorder="1" applyAlignment="1">
      <alignment horizontal="center" vertical="center" shrinkToFit="1"/>
    </xf>
    <xf numFmtId="56" fontId="20" fillId="0" borderId="48" xfId="33" quotePrefix="1" applyNumberFormat="1" applyFont="1" applyFill="1" applyBorder="1" applyAlignment="1">
      <alignment horizontal="center" vertical="center" shrinkToFit="1"/>
    </xf>
    <xf numFmtId="56" fontId="7" fillId="0" borderId="23" xfId="33" quotePrefix="1" applyNumberFormat="1" applyFont="1" applyFill="1" applyBorder="1" applyAlignment="1">
      <alignment horizontal="center" vertical="center" shrinkToFit="1"/>
    </xf>
    <xf numFmtId="0" fontId="43" fillId="0" borderId="23" xfId="0" applyFont="1" applyBorder="1" applyAlignment="1">
      <alignment horizontal="center" vertical="center"/>
    </xf>
    <xf numFmtId="56" fontId="7" fillId="0" borderId="2" xfId="33" quotePrefix="1" applyNumberFormat="1" applyFont="1" applyFill="1" applyBorder="1" applyAlignment="1">
      <alignment horizontal="center" vertical="center" shrinkToFit="1"/>
    </xf>
    <xf numFmtId="56" fontId="7" fillId="0" borderId="60" xfId="33" quotePrefix="1" applyNumberFormat="1" applyFont="1" applyFill="1" applyBorder="1" applyAlignment="1">
      <alignment horizontal="center" vertical="center" shrinkToFit="1"/>
    </xf>
    <xf numFmtId="56" fontId="7" fillId="0" borderId="51" xfId="33" quotePrefix="1" applyNumberFormat="1" applyFont="1" applyFill="1" applyBorder="1" applyAlignment="1">
      <alignment horizontal="center" vertical="center" shrinkToFit="1"/>
    </xf>
    <xf numFmtId="56" fontId="7" fillId="0" borderId="52" xfId="33" quotePrefix="1" applyNumberFormat="1" applyFont="1" applyFill="1" applyBorder="1" applyAlignment="1">
      <alignment horizontal="center" vertical="center" shrinkToFit="1"/>
    </xf>
    <xf numFmtId="56" fontId="22" fillId="0" borderId="2" xfId="33" quotePrefix="1" applyNumberFormat="1" applyFont="1" applyFill="1" applyBorder="1" applyAlignment="1">
      <alignment horizontal="center" vertical="center" shrinkToFit="1"/>
    </xf>
    <xf numFmtId="56" fontId="22" fillId="0" borderId="51" xfId="33" quotePrefix="1" applyNumberFormat="1" applyFont="1" applyFill="1" applyBorder="1" applyAlignment="1">
      <alignment horizontal="center" vertical="center" shrinkToFit="1"/>
    </xf>
    <xf numFmtId="0" fontId="52" fillId="0" borderId="12" xfId="0" applyFont="1" applyBorder="1" applyAlignment="1">
      <alignment horizontal="center" vertical="center" wrapText="1" shrinkToFit="1"/>
    </xf>
    <xf numFmtId="180" fontId="45" fillId="0" borderId="11" xfId="0" applyNumberFormat="1" applyFont="1" applyBorder="1" applyAlignment="1">
      <alignment horizontal="center" vertical="center" wrapText="1" shrinkToFit="1"/>
    </xf>
    <xf numFmtId="0" fontId="43" fillId="0" borderId="11" xfId="0" applyFont="1" applyBorder="1" applyAlignment="1">
      <alignment horizontal="center" vertical="center" wrapText="1" shrinkToFit="1"/>
    </xf>
    <xf numFmtId="0" fontId="20" fillId="0" borderId="11" xfId="43" applyNumberFormat="1" applyFont="1" applyBorder="1" applyAlignment="1">
      <alignment horizontal="right" vertical="center" wrapText="1" shrinkToFit="1"/>
    </xf>
    <xf numFmtId="0" fontId="20" fillId="0" borderId="11" xfId="0" applyFont="1" applyBorder="1" applyAlignment="1">
      <alignment horizontal="right" vertical="center" wrapText="1" shrinkToFit="1"/>
    </xf>
    <xf numFmtId="0" fontId="20" fillId="0" borderId="11" xfId="0" applyFont="1" applyBorder="1" applyAlignment="1">
      <alignment horizontal="left" vertical="center" wrapText="1" shrinkToFit="1"/>
    </xf>
    <xf numFmtId="180" fontId="44" fillId="0" borderId="11" xfId="0" applyNumberFormat="1" applyFont="1" applyBorder="1" applyAlignment="1">
      <alignment horizontal="left" vertical="center" wrapText="1" shrinkToFit="1"/>
    </xf>
    <xf numFmtId="56" fontId="7" fillId="0" borderId="56" xfId="33" quotePrefix="1" applyNumberFormat="1" applyFont="1" applyFill="1" applyBorder="1" applyAlignment="1">
      <alignment horizontal="center" vertical="center" shrinkToFit="1"/>
    </xf>
    <xf numFmtId="0" fontId="43" fillId="0" borderId="31" xfId="0" applyFont="1" applyBorder="1" applyAlignment="1">
      <alignment horizontal="right" vertical="center"/>
    </xf>
    <xf numFmtId="0" fontId="43" fillId="0" borderId="25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 wrapText="1" shrinkToFit="1"/>
    </xf>
    <xf numFmtId="2" fontId="45" fillId="0" borderId="11" xfId="43" applyNumberFormat="1" applyFont="1" applyBorder="1" applyAlignment="1">
      <alignment horizontal="center" vertical="center" wrapText="1" shrinkToFit="1"/>
    </xf>
    <xf numFmtId="0" fontId="43" fillId="0" borderId="31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4" fillId="0" borderId="13" xfId="0" applyFont="1" applyBorder="1" applyAlignment="1">
      <alignment horizontal="right" vertical="center"/>
    </xf>
    <xf numFmtId="0" fontId="44" fillId="0" borderId="13" xfId="0" applyFont="1" applyBorder="1">
      <alignment vertical="center"/>
    </xf>
    <xf numFmtId="0" fontId="44" fillId="0" borderId="31" xfId="0" applyFont="1" applyBorder="1" applyAlignment="1">
      <alignment horizontal="right" vertical="center"/>
    </xf>
    <xf numFmtId="0" fontId="44" fillId="0" borderId="17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3" fillId="0" borderId="34" xfId="0" applyFont="1" applyBorder="1" applyAlignment="1">
      <alignment horizontal="center" vertical="center" textRotation="255" shrinkToFit="1"/>
    </xf>
    <xf numFmtId="0" fontId="43" fillId="0" borderId="49" xfId="0" applyFont="1" applyBorder="1" applyAlignment="1">
      <alignment horizontal="center" vertical="center" textRotation="255" shrinkToFit="1"/>
    </xf>
    <xf numFmtId="56" fontId="7" fillId="0" borderId="33" xfId="33" quotePrefix="1" applyNumberFormat="1" applyFont="1" applyFill="1" applyBorder="1" applyAlignment="1">
      <alignment horizontal="center" vertical="center" textRotation="255" shrinkToFit="1"/>
    </xf>
    <xf numFmtId="181" fontId="9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6" fillId="0" borderId="55" xfId="0" applyFont="1" applyBorder="1" applyAlignment="1">
      <alignment horizontal="center" vertical="center" shrinkToFit="1"/>
    </xf>
    <xf numFmtId="0" fontId="56" fillId="0" borderId="7" xfId="0" applyFont="1" applyBorder="1" applyAlignment="1">
      <alignment horizontal="center" vertical="center" shrinkToFit="1"/>
    </xf>
    <xf numFmtId="0" fontId="56" fillId="0" borderId="49" xfId="0" applyFont="1" applyBorder="1" applyAlignment="1">
      <alignment horizontal="center" vertical="center" shrinkToFit="1"/>
    </xf>
    <xf numFmtId="0" fontId="56" fillId="0" borderId="34" xfId="0" applyFont="1" applyBorder="1" applyAlignment="1">
      <alignment horizontal="center" vertical="center" shrinkToFit="1"/>
    </xf>
    <xf numFmtId="0" fontId="56" fillId="0" borderId="55" xfId="0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0" borderId="49" xfId="0" applyFont="1" applyBorder="1" applyAlignment="1">
      <alignment horizontal="center" vertical="center"/>
    </xf>
    <xf numFmtId="0" fontId="56" fillId="0" borderId="34" xfId="0" applyFont="1" applyBorder="1" applyAlignment="1">
      <alignment horizontal="center" vertical="center"/>
    </xf>
    <xf numFmtId="0" fontId="44" fillId="0" borderId="46" xfId="0" applyFont="1" applyBorder="1" applyAlignment="1">
      <alignment horizontal="center" vertical="center" wrapText="1" shrinkToFit="1"/>
    </xf>
    <xf numFmtId="0" fontId="51" fillId="0" borderId="46" xfId="0" applyFont="1" applyBorder="1" applyAlignment="1">
      <alignment horizontal="center" vertical="center"/>
    </xf>
    <xf numFmtId="0" fontId="43" fillId="0" borderId="64" xfId="0" applyFont="1" applyBorder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7" fillId="0" borderId="50" xfId="0" applyFont="1" applyBorder="1" applyAlignment="1">
      <alignment horizontal="center" vertical="center" wrapText="1" shrinkToFit="1"/>
    </xf>
    <xf numFmtId="0" fontId="44" fillId="0" borderId="11" xfId="0" applyFont="1" applyBorder="1" applyAlignment="1">
      <alignment horizontal="center" vertical="center" wrapText="1" shrinkToFit="1"/>
    </xf>
    <xf numFmtId="56" fontId="7" fillId="0" borderId="29" xfId="33" quotePrefix="1" applyNumberFormat="1" applyFont="1" applyFill="1" applyBorder="1" applyAlignment="1">
      <alignment horizontal="center" vertical="center" textRotation="255" shrinkToFit="1"/>
    </xf>
    <xf numFmtId="0" fontId="49" fillId="0" borderId="0" xfId="0" applyFont="1">
      <alignment vertical="center"/>
    </xf>
    <xf numFmtId="181" fontId="57" fillId="0" borderId="15" xfId="0" applyNumberFormat="1" applyFont="1" applyBorder="1" applyAlignment="1">
      <alignment horizontal="center" vertical="center"/>
    </xf>
    <xf numFmtId="181" fontId="57" fillId="0" borderId="0" xfId="0" applyNumberFormat="1" applyFont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38" fontId="11" fillId="0" borderId="0" xfId="33" applyFont="1" applyBorder="1" applyAlignment="1">
      <alignment vertical="center"/>
    </xf>
    <xf numFmtId="56" fontId="11" fillId="0" borderId="0" xfId="33" quotePrefix="1" applyNumberFormat="1" applyFont="1" applyBorder="1" applyAlignment="1">
      <alignment vertical="center" shrinkToFit="1"/>
    </xf>
    <xf numFmtId="56" fontId="11" fillId="0" borderId="0" xfId="33" applyNumberFormat="1" applyFont="1" applyBorder="1" applyAlignment="1">
      <alignment vertical="center" shrinkToFit="1"/>
    </xf>
    <xf numFmtId="0" fontId="58" fillId="0" borderId="0" xfId="44"/>
    <xf numFmtId="14" fontId="58" fillId="0" borderId="0" xfId="44" applyNumberFormat="1"/>
    <xf numFmtId="180" fontId="45" fillId="0" borderId="77" xfId="0" applyNumberFormat="1" applyFont="1" applyBorder="1" applyAlignment="1">
      <alignment horizontal="center" vertical="center" wrapText="1" shrinkToFit="1"/>
    </xf>
    <xf numFmtId="180" fontId="45" fillId="0" borderId="24" xfId="0" applyNumberFormat="1" applyFont="1" applyBorder="1" applyAlignment="1">
      <alignment horizontal="center" vertical="center" wrapText="1" shrinkToFit="1"/>
    </xf>
    <xf numFmtId="180" fontId="45" fillId="0" borderId="78" xfId="0" applyNumberFormat="1" applyFont="1" applyBorder="1" applyAlignment="1">
      <alignment horizontal="center" vertical="center" wrapText="1" shrinkToFit="1"/>
    </xf>
    <xf numFmtId="0" fontId="0" fillId="0" borderId="76" xfId="0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0" fontId="45" fillId="0" borderId="46" xfId="0" applyFont="1" applyBorder="1" applyAlignment="1">
      <alignment horizontal="center" vertical="center" wrapText="1" shrinkToFit="1"/>
    </xf>
    <xf numFmtId="0" fontId="45" fillId="0" borderId="11" xfId="0" applyFont="1" applyBorder="1" applyAlignment="1">
      <alignment horizontal="center" vertical="center" wrapText="1" shrinkToFit="1"/>
    </xf>
    <xf numFmtId="0" fontId="45" fillId="0" borderId="65" xfId="0" applyFont="1" applyBorder="1" applyAlignment="1">
      <alignment horizontal="center" vertical="center" wrapText="1" shrinkToFit="1"/>
    </xf>
    <xf numFmtId="182" fontId="45" fillId="0" borderId="11" xfId="0" applyNumberFormat="1" applyFont="1" applyBorder="1" applyAlignment="1">
      <alignment horizontal="center" vertical="center" wrapText="1" shrinkToFit="1"/>
    </xf>
    <xf numFmtId="0" fontId="45" fillId="0" borderId="33" xfId="0" applyFont="1" applyBorder="1" applyAlignment="1">
      <alignment horizontal="center" vertical="center" wrapText="1" shrinkToFit="1"/>
    </xf>
    <xf numFmtId="0" fontId="45" fillId="0" borderId="29" xfId="0" applyFont="1" applyBorder="1" applyAlignment="1">
      <alignment horizontal="center" vertical="center" wrapText="1" shrinkToFit="1"/>
    </xf>
    <xf numFmtId="0" fontId="45" fillId="0" borderId="30" xfId="0" applyFont="1" applyBorder="1" applyAlignment="1">
      <alignment horizontal="center" vertical="center" wrapText="1" shrinkToFit="1"/>
    </xf>
    <xf numFmtId="2" fontId="45" fillId="0" borderId="46" xfId="43" applyNumberFormat="1" applyFont="1" applyBorder="1" applyAlignment="1">
      <alignment horizontal="center" vertical="center" wrapText="1" shrinkToFit="1"/>
    </xf>
    <xf numFmtId="2" fontId="45" fillId="0" borderId="11" xfId="43" applyNumberFormat="1" applyFont="1" applyBorder="1" applyAlignment="1">
      <alignment horizontal="center" vertical="center" wrapText="1" shrinkToFit="1"/>
    </xf>
    <xf numFmtId="2" fontId="45" fillId="0" borderId="65" xfId="43" applyNumberFormat="1" applyFont="1" applyBorder="1" applyAlignment="1">
      <alignment horizontal="center" vertical="center" wrapText="1" shrinkToFit="1"/>
    </xf>
    <xf numFmtId="0" fontId="52" fillId="0" borderId="11" xfId="0" applyFont="1" applyBorder="1" applyAlignment="1">
      <alignment horizontal="center" vertical="center" wrapText="1" shrinkToFit="1"/>
    </xf>
    <xf numFmtId="0" fontId="52" fillId="0" borderId="33" xfId="0" applyFont="1" applyBorder="1" applyAlignment="1">
      <alignment horizontal="center" vertical="center" wrapText="1" shrinkToFit="1"/>
    </xf>
    <xf numFmtId="0" fontId="52" fillId="0" borderId="29" xfId="0" applyFont="1" applyBorder="1" applyAlignment="1">
      <alignment horizontal="center" vertical="center" wrapText="1" shrinkToFit="1"/>
    </xf>
    <xf numFmtId="0" fontId="52" fillId="0" borderId="30" xfId="0" applyFont="1" applyBorder="1" applyAlignment="1">
      <alignment horizontal="center" vertical="center" wrapText="1" shrinkToFit="1"/>
    </xf>
    <xf numFmtId="0" fontId="54" fillId="33" borderId="33" xfId="0" applyFont="1" applyFill="1" applyBorder="1" applyAlignment="1">
      <alignment horizontal="center" vertical="center" wrapText="1" shrinkToFit="1"/>
    </xf>
    <xf numFmtId="0" fontId="54" fillId="33" borderId="29" xfId="0" applyFont="1" applyFill="1" applyBorder="1" applyAlignment="1">
      <alignment horizontal="center" vertical="center" wrapText="1" shrinkToFit="1"/>
    </xf>
    <xf numFmtId="0" fontId="54" fillId="33" borderId="30" xfId="0" applyFont="1" applyFill="1" applyBorder="1" applyAlignment="1">
      <alignment horizontal="center" vertical="center" wrapText="1" shrinkToFit="1"/>
    </xf>
    <xf numFmtId="0" fontId="41" fillId="0" borderId="13" xfId="0" applyFont="1" applyBorder="1" applyAlignment="1">
      <alignment horizontal="center" vertical="center"/>
    </xf>
    <xf numFmtId="0" fontId="41" fillId="0" borderId="32" xfId="0" applyFont="1" applyBorder="1" applyAlignment="1">
      <alignment horizontal="center" vertical="center"/>
    </xf>
    <xf numFmtId="0" fontId="52" fillId="0" borderId="13" xfId="0" applyFont="1" applyBorder="1" applyAlignment="1">
      <alignment horizontal="center" vertical="center" wrapText="1"/>
    </xf>
    <xf numFmtId="0" fontId="52" fillId="0" borderId="31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52" fillId="0" borderId="46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vertical="center" wrapText="1"/>
    </xf>
    <xf numFmtId="0" fontId="41" fillId="0" borderId="33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54" fillId="34" borderId="33" xfId="0" applyFont="1" applyFill="1" applyBorder="1" applyAlignment="1">
      <alignment horizontal="center" vertical="center" wrapText="1"/>
    </xf>
    <xf numFmtId="0" fontId="54" fillId="34" borderId="29" xfId="0" applyFont="1" applyFill="1" applyBorder="1" applyAlignment="1">
      <alignment horizontal="center" vertical="center" wrapText="1"/>
    </xf>
    <xf numFmtId="0" fontId="54" fillId="34" borderId="30" xfId="0" applyFont="1" applyFill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 shrinkToFit="1"/>
    </xf>
    <xf numFmtId="0" fontId="45" fillId="0" borderId="31" xfId="0" applyFont="1" applyBorder="1" applyAlignment="1">
      <alignment horizontal="center" vertical="center" wrapText="1" shrinkToFit="1"/>
    </xf>
    <xf numFmtId="0" fontId="45" fillId="0" borderId="80" xfId="0" applyFont="1" applyBorder="1" applyAlignment="1">
      <alignment horizontal="center" vertical="center" wrapText="1" shrinkToFit="1"/>
    </xf>
    <xf numFmtId="0" fontId="9" fillId="0" borderId="79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45" fillId="0" borderId="20" xfId="0" applyFont="1" applyBorder="1" applyAlignment="1">
      <alignment horizontal="center" vertical="center" wrapText="1" shrinkToFit="1"/>
    </xf>
    <xf numFmtId="0" fontId="9" fillId="0" borderId="81" xfId="0" applyFont="1" applyBorder="1" applyAlignment="1">
      <alignment horizontal="center" vertical="center" wrapText="1" shrinkToFit="1"/>
    </xf>
    <xf numFmtId="0" fontId="9" fillId="0" borderId="82" xfId="0" applyFont="1" applyBorder="1" applyAlignment="1">
      <alignment horizontal="center" vertical="center" wrapText="1" shrinkToFit="1"/>
    </xf>
    <xf numFmtId="0" fontId="45" fillId="0" borderId="77" xfId="0" applyFont="1" applyBorder="1" applyAlignment="1">
      <alignment horizontal="center" vertical="center" wrapText="1" shrinkToFit="1"/>
    </xf>
    <xf numFmtId="0" fontId="45" fillId="0" borderId="24" xfId="0" applyFont="1" applyBorder="1" applyAlignment="1">
      <alignment horizontal="center" vertical="center" wrapText="1" shrinkToFit="1"/>
    </xf>
    <xf numFmtId="0" fontId="45" fillId="0" borderId="78" xfId="0" applyFont="1" applyBorder="1" applyAlignment="1">
      <alignment horizontal="center" vertical="center" wrapText="1" shrinkToFit="1"/>
    </xf>
    <xf numFmtId="180" fontId="9" fillId="0" borderId="79" xfId="0" applyNumberFormat="1" applyFont="1" applyBorder="1" applyAlignment="1">
      <alignment horizontal="center" vertical="center" wrapText="1" shrinkToFit="1"/>
    </xf>
    <xf numFmtId="180" fontId="9" fillId="0" borderId="8" xfId="0" applyNumberFormat="1" applyFont="1" applyBorder="1" applyAlignment="1">
      <alignment horizontal="center" vertical="center" wrapText="1" shrinkToFit="1"/>
    </xf>
    <xf numFmtId="0" fontId="9" fillId="0" borderId="76" xfId="0" applyFont="1" applyBorder="1" applyAlignment="1">
      <alignment horizontal="center" vertical="center" wrapText="1" shrinkToFit="1"/>
    </xf>
    <xf numFmtId="0" fontId="9" fillId="0" borderId="29" xfId="0" applyFont="1" applyBorder="1" applyAlignment="1">
      <alignment horizontal="center" vertical="center" wrapText="1" shrinkToFit="1"/>
    </xf>
    <xf numFmtId="0" fontId="9" fillId="0" borderId="30" xfId="0" applyFont="1" applyBorder="1" applyAlignment="1">
      <alignment horizontal="center" vertical="center" wrapText="1" shrinkToFit="1"/>
    </xf>
    <xf numFmtId="180" fontId="0" fillId="0" borderId="79" xfId="0" applyNumberFormat="1" applyBorder="1" applyAlignment="1">
      <alignment horizontal="center" vertical="center" wrapText="1" shrinkToFit="1"/>
    </xf>
    <xf numFmtId="180" fontId="0" fillId="0" borderId="8" xfId="0" applyNumberFormat="1" applyBorder="1" applyAlignment="1">
      <alignment horizontal="center" vertical="center" wrapText="1" shrinkToFit="1"/>
    </xf>
    <xf numFmtId="0" fontId="41" fillId="0" borderId="17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52" fillId="0" borderId="13" xfId="0" applyFont="1" applyBorder="1" applyAlignment="1">
      <alignment horizontal="center" vertical="center"/>
    </xf>
    <xf numFmtId="0" fontId="52" fillId="0" borderId="3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53" fillId="0" borderId="44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181" fontId="57" fillId="34" borderId="17" xfId="0" applyNumberFormat="1" applyFont="1" applyFill="1" applyBorder="1" applyAlignment="1">
      <alignment horizontal="center" vertical="center"/>
    </xf>
    <xf numFmtId="181" fontId="57" fillId="34" borderId="24" xfId="0" applyNumberFormat="1" applyFont="1" applyFill="1" applyBorder="1" applyAlignment="1">
      <alignment horizontal="center" vertical="center"/>
    </xf>
    <xf numFmtId="181" fontId="57" fillId="34" borderId="9" xfId="0" applyNumberFormat="1" applyFont="1" applyFill="1" applyBorder="1" applyAlignment="1">
      <alignment horizontal="center" vertical="center"/>
    </xf>
    <xf numFmtId="181" fontId="57" fillId="34" borderId="27" xfId="0" applyNumberFormat="1" applyFont="1" applyFill="1" applyBorder="1" applyAlignment="1">
      <alignment horizontal="center" vertical="center"/>
    </xf>
    <xf numFmtId="0" fontId="57" fillId="33" borderId="17" xfId="0" applyFont="1" applyFill="1" applyBorder="1" applyAlignment="1">
      <alignment horizontal="center" vertical="center"/>
    </xf>
    <xf numFmtId="0" fontId="57" fillId="33" borderId="24" xfId="0" applyFont="1" applyFill="1" applyBorder="1" applyAlignment="1">
      <alignment horizontal="center" vertical="center"/>
    </xf>
    <xf numFmtId="0" fontId="57" fillId="33" borderId="9" xfId="0" applyFont="1" applyFill="1" applyBorder="1" applyAlignment="1">
      <alignment horizontal="center" vertical="center"/>
    </xf>
    <xf numFmtId="0" fontId="57" fillId="33" borderId="27" xfId="0" applyFont="1" applyFill="1" applyBorder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80" fontId="45" fillId="0" borderId="0" xfId="0" applyNumberFormat="1" applyFont="1" applyAlignment="1">
      <alignment horizontal="center" vertical="center" wrapText="1" shrinkToFit="1"/>
    </xf>
    <xf numFmtId="180" fontId="45" fillId="0" borderId="74" xfId="0" applyNumberFormat="1" applyFont="1" applyBorder="1" applyAlignment="1">
      <alignment horizontal="center" vertical="center" wrapText="1" shrinkToFit="1"/>
    </xf>
    <xf numFmtId="180" fontId="9" fillId="0" borderId="69" xfId="0" applyNumberFormat="1" applyFont="1" applyBorder="1" applyAlignment="1">
      <alignment horizontal="center" vertical="center" wrapText="1" shrinkToFit="1"/>
    </xf>
    <xf numFmtId="180" fontId="9" fillId="0" borderId="73" xfId="0" applyNumberFormat="1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wrapText="1" shrinkToFit="1"/>
    </xf>
    <xf numFmtId="0" fontId="9" fillId="0" borderId="27" xfId="0" applyFont="1" applyBorder="1" applyAlignment="1">
      <alignment horizontal="center" vertical="center" wrapText="1" shrinkToFit="1"/>
    </xf>
    <xf numFmtId="0" fontId="9" fillId="0" borderId="28" xfId="0" applyFont="1" applyBorder="1" applyAlignment="1">
      <alignment horizontal="center" vertical="center" wrapText="1" shrinkToFit="1"/>
    </xf>
    <xf numFmtId="0" fontId="45" fillId="0" borderId="59" xfId="0" applyFont="1" applyBorder="1" applyAlignment="1">
      <alignment horizontal="center" vertical="center" wrapText="1" shrinkToFit="1"/>
    </xf>
    <xf numFmtId="0" fontId="45" fillId="0" borderId="16" xfId="0" applyFont="1" applyBorder="1" applyAlignment="1">
      <alignment horizontal="center" vertical="center" wrapText="1" shrinkToFit="1"/>
    </xf>
    <xf numFmtId="0" fontId="45" fillId="0" borderId="66" xfId="0" applyFont="1" applyBorder="1" applyAlignment="1">
      <alignment horizontal="center" vertical="center" wrapText="1" shrinkToFit="1"/>
    </xf>
    <xf numFmtId="0" fontId="9" fillId="0" borderId="67" xfId="0" applyFont="1" applyBorder="1" applyAlignment="1">
      <alignment horizontal="center" vertical="center" wrapText="1" shrinkToFit="1"/>
    </xf>
    <xf numFmtId="0" fontId="9" fillId="0" borderId="62" xfId="0" applyFont="1" applyBorder="1" applyAlignment="1">
      <alignment horizontal="center" vertical="center" wrapText="1" shrinkToFit="1"/>
    </xf>
    <xf numFmtId="0" fontId="45" fillId="0" borderId="68" xfId="0" applyFont="1" applyBorder="1" applyAlignment="1">
      <alignment horizontal="center" vertical="center" wrapText="1" shrinkToFit="1"/>
    </xf>
    <xf numFmtId="0" fontId="45" fillId="0" borderId="69" xfId="0" applyFont="1" applyBorder="1" applyAlignment="1">
      <alignment horizontal="center" vertical="center" wrapText="1" shrinkToFit="1"/>
    </xf>
    <xf numFmtId="0" fontId="41" fillId="0" borderId="27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 wrapText="1" shrinkToFit="1"/>
    </xf>
    <xf numFmtId="0" fontId="9" fillId="0" borderId="71" xfId="0" applyFont="1" applyBorder="1" applyAlignment="1">
      <alignment horizontal="center" vertical="center" wrapText="1" shrinkToFit="1"/>
    </xf>
    <xf numFmtId="0" fontId="45" fillId="0" borderId="72" xfId="0" applyFont="1" applyBorder="1" applyAlignment="1">
      <alignment horizontal="center" vertical="center" wrapText="1" shrinkToFit="1"/>
    </xf>
    <xf numFmtId="0" fontId="45" fillId="0" borderId="70" xfId="0" applyFont="1" applyBorder="1" applyAlignment="1">
      <alignment horizontal="center" vertical="center" wrapText="1" shrinkToFit="1"/>
    </xf>
    <xf numFmtId="0" fontId="9" fillId="0" borderId="69" xfId="0" applyFont="1" applyBorder="1" applyAlignment="1">
      <alignment horizontal="center" vertical="center" wrapText="1" shrinkToFit="1"/>
    </xf>
    <xf numFmtId="0" fontId="9" fillId="0" borderId="73" xfId="0" applyFont="1" applyBorder="1" applyAlignment="1">
      <alignment horizontal="center" vertical="center" wrapText="1" shrinkToFi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180" fontId="0" fillId="0" borderId="69" xfId="0" applyNumberFormat="1" applyBorder="1" applyAlignment="1">
      <alignment horizontal="center" vertical="center" wrapText="1" shrinkToFit="1"/>
    </xf>
    <xf numFmtId="180" fontId="0" fillId="0" borderId="73" xfId="0" applyNumberFormat="1" applyBorder="1" applyAlignment="1">
      <alignment horizontal="center" vertical="center" wrapText="1" shrinkToFit="1"/>
    </xf>
    <xf numFmtId="0" fontId="43" fillId="0" borderId="29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 wrapText="1"/>
    </xf>
    <xf numFmtId="0" fontId="45" fillId="0" borderId="31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5" fillId="0" borderId="46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52" fillId="0" borderId="44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179" fontId="43" fillId="0" borderId="29" xfId="0" applyNumberFormat="1" applyFont="1" applyBorder="1" applyAlignment="1">
      <alignment horizontal="center" vertical="center" wrapText="1"/>
    </xf>
    <xf numFmtId="179" fontId="43" fillId="0" borderId="33" xfId="0" applyNumberFormat="1" applyFont="1" applyBorder="1" applyAlignment="1">
      <alignment horizontal="center" vertical="center" wrapText="1"/>
    </xf>
    <xf numFmtId="179" fontId="43" fillId="0" borderId="30" xfId="0" applyNumberFormat="1" applyFont="1" applyBorder="1" applyAlignment="1">
      <alignment horizontal="center" vertical="center" wrapText="1"/>
    </xf>
    <xf numFmtId="179" fontId="45" fillId="0" borderId="29" xfId="0" applyNumberFormat="1" applyFont="1" applyBorder="1" applyAlignment="1">
      <alignment horizontal="center" vertical="center" wrapText="1"/>
    </xf>
    <xf numFmtId="179" fontId="45" fillId="0" borderId="30" xfId="0" applyNumberFormat="1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/>
    </xf>
    <xf numFmtId="0" fontId="50" fillId="0" borderId="30" xfId="0" applyFont="1" applyBorder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179" fontId="43" fillId="0" borderId="19" xfId="0" applyNumberFormat="1" applyFont="1" applyBorder="1" applyAlignment="1">
      <alignment horizontal="center" vertical="center"/>
    </xf>
    <xf numFmtId="179" fontId="43" fillId="0" borderId="29" xfId="0" applyNumberFormat="1" applyFont="1" applyBorder="1" applyAlignment="1">
      <alignment horizontal="center" vertical="center"/>
    </xf>
    <xf numFmtId="179" fontId="43" fillId="0" borderId="34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 textRotation="255"/>
    </xf>
    <xf numFmtId="0" fontId="53" fillId="0" borderId="11" xfId="0" applyFont="1" applyBorder="1" applyAlignment="1">
      <alignment horizontal="center" vertical="center" textRotation="255"/>
    </xf>
    <xf numFmtId="0" fontId="41" fillId="0" borderId="59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3" fillId="0" borderId="46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3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55007BAC-FA16-486B-BA6F-109AE36909E0}"/>
    <cellStyle name="良い" xfId="42" builtinId="26" customBuiltin="1"/>
  </cellStyles>
  <dxfs count="94"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numFmt numFmtId="19" formatCode="yyyy/m/d"/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5F888"/>
      <color rgb="FFF9FBB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130</xdr:row>
      <xdr:rowOff>0</xdr:rowOff>
    </xdr:from>
    <xdr:to>
      <xdr:col>11</xdr:col>
      <xdr:colOff>0</xdr:colOff>
      <xdr:row>130</xdr:row>
      <xdr:rowOff>0</xdr:rowOff>
    </xdr:to>
    <xdr:sp macro="" textlink="">
      <xdr:nvSpPr>
        <xdr:cNvPr id="3" name="Line 1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3248025" y="1901190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130</xdr:row>
      <xdr:rowOff>0</xdr:rowOff>
    </xdr:from>
    <xdr:to>
      <xdr:col>11</xdr:col>
      <xdr:colOff>0</xdr:colOff>
      <xdr:row>130</xdr:row>
      <xdr:rowOff>0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H="1">
          <a:off x="3238500" y="19011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130</xdr:row>
      <xdr:rowOff>0</xdr:rowOff>
    </xdr:from>
    <xdr:to>
      <xdr:col>11</xdr:col>
      <xdr:colOff>47625</xdr:colOff>
      <xdr:row>130</xdr:row>
      <xdr:rowOff>0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3238500" y="190119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95253</xdr:colOff>
      <xdr:row>24</xdr:row>
      <xdr:rowOff>25976</xdr:rowOff>
    </xdr:from>
    <xdr:to>
      <xdr:col>31</xdr:col>
      <xdr:colOff>121227</xdr:colOff>
      <xdr:row>25</xdr:row>
      <xdr:rowOff>129887</xdr:rowOff>
    </xdr:to>
    <xdr:sp macro="" textlink="">
      <xdr:nvSpPr>
        <xdr:cNvPr id="7" name="線吹き出し 1 (枠付き)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3186548" y="5299362"/>
          <a:ext cx="3662793" cy="294411"/>
        </a:xfrm>
        <a:prstGeom prst="borderCallout1">
          <a:avLst>
            <a:gd name="adj1" fmla="val 45165"/>
            <a:gd name="adj2" fmla="val -389"/>
            <a:gd name="adj3" fmla="val -27232"/>
            <a:gd name="adj4" fmla="val -9023"/>
          </a:avLst>
        </a:prstGeom>
        <a:solidFill>
          <a:srgbClr val="FFFFFF"/>
        </a:solidFill>
        <a:ln w="19050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129888</xdr:colOff>
      <xdr:row>24</xdr:row>
      <xdr:rowOff>15130</xdr:rowOff>
    </xdr:from>
    <xdr:to>
      <xdr:col>31</xdr:col>
      <xdr:colOff>138545</xdr:colOff>
      <xdr:row>25</xdr:row>
      <xdr:rowOff>32448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165328" y="5269581"/>
          <a:ext cx="3525580" cy="205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aseline="0"/>
            <a:t>前後</a:t>
          </a:r>
          <a:r>
            <a:rPr kumimoji="1" lang="en-US" altLang="ja-JP" sz="800" baseline="0"/>
            <a:t>1</a:t>
          </a:r>
          <a:r>
            <a:rPr kumimoji="1" lang="ja-JP" altLang="en-US" sz="800" baseline="0"/>
            <a:t>週間以内に振替する場合、</a:t>
          </a:r>
          <a:r>
            <a:rPr kumimoji="1" lang="ja-JP" altLang="en-US" sz="800"/>
            <a:t>当初予定していた休工日に●とする</a:t>
          </a:r>
          <a:endParaRPr kumimoji="1" lang="en-US" altLang="ja-JP" sz="800"/>
        </a:p>
      </xdr:txBody>
    </xdr:sp>
    <xdr:clientData/>
  </xdr:twoCellAnchor>
  <xdr:twoCellAnchor>
    <xdr:from>
      <xdr:col>40</xdr:col>
      <xdr:colOff>17320</xdr:colOff>
      <xdr:row>23</xdr:row>
      <xdr:rowOff>173183</xdr:rowOff>
    </xdr:from>
    <xdr:to>
      <xdr:col>56</xdr:col>
      <xdr:colOff>77933</xdr:colOff>
      <xdr:row>25</xdr:row>
      <xdr:rowOff>69273</xdr:rowOff>
    </xdr:to>
    <xdr:sp macro="" textlink="">
      <xdr:nvSpPr>
        <xdr:cNvPr id="8" name="線吹き出し 1 (枠付き)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 bwMode="auto">
        <a:xfrm>
          <a:off x="8304070" y="5256069"/>
          <a:ext cx="2831522" cy="277090"/>
        </a:xfrm>
        <a:prstGeom prst="borderCallout1">
          <a:avLst>
            <a:gd name="adj1" fmla="val 45165"/>
            <a:gd name="adj2" fmla="val -389"/>
            <a:gd name="adj3" fmla="val -18872"/>
            <a:gd name="adj4" fmla="val -15060"/>
          </a:avLst>
        </a:prstGeom>
        <a:solidFill>
          <a:srgbClr val="FFFFFF"/>
        </a:solidFill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33969</xdr:colOff>
      <xdr:row>24</xdr:row>
      <xdr:rowOff>2669</xdr:rowOff>
    </xdr:from>
    <xdr:to>
      <xdr:col>56</xdr:col>
      <xdr:colOff>117231</xdr:colOff>
      <xdr:row>25</xdr:row>
      <xdr:rowOff>19984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8144873" y="5285381"/>
          <a:ext cx="2779570" cy="207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aseline="0"/>
            <a:t>前後</a:t>
          </a:r>
          <a:r>
            <a:rPr kumimoji="1" lang="en-US" altLang="ja-JP" sz="800" baseline="0"/>
            <a:t>1</a:t>
          </a:r>
          <a:r>
            <a:rPr kumimoji="1" lang="ja-JP" altLang="en-US" sz="800" baseline="0"/>
            <a:t>週間以内に振替できなかった</a:t>
          </a:r>
          <a:r>
            <a:rPr kumimoji="1" lang="ja-JP" altLang="en-US" sz="800" i="0" baseline="0"/>
            <a:t>場合、空白とする</a:t>
          </a:r>
          <a:endParaRPr kumimoji="1" lang="en-US" altLang="ja-JP" sz="800" i="0"/>
        </a:p>
      </xdr:txBody>
    </xdr:sp>
    <xdr:clientData/>
  </xdr:twoCellAnchor>
  <xdr:twoCellAnchor>
    <xdr:from>
      <xdr:col>38</xdr:col>
      <xdr:colOff>43294</xdr:colOff>
      <xdr:row>19</xdr:row>
      <xdr:rowOff>346365</xdr:rowOff>
    </xdr:from>
    <xdr:to>
      <xdr:col>56</xdr:col>
      <xdr:colOff>138544</xdr:colOff>
      <xdr:row>21</xdr:row>
      <xdr:rowOff>136071</xdr:rowOff>
    </xdr:to>
    <xdr:sp macro="" textlink="">
      <xdr:nvSpPr>
        <xdr:cNvPr id="11" name="左右矢印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 bwMode="auto">
        <a:xfrm>
          <a:off x="7767964" y="4449442"/>
          <a:ext cx="3109756" cy="375860"/>
        </a:xfrm>
        <a:prstGeom prst="leftRightArrow">
          <a:avLst/>
        </a:prstGeom>
        <a:solidFill>
          <a:srgbClr val="FFFFFF"/>
        </a:solidFill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137881</xdr:colOff>
      <xdr:row>20</xdr:row>
      <xdr:rowOff>8373</xdr:rowOff>
    </xdr:from>
    <xdr:to>
      <xdr:col>55</xdr:col>
      <xdr:colOff>94585</xdr:colOff>
      <xdr:row>21</xdr:row>
      <xdr:rowOff>59757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8030024" y="4509197"/>
          <a:ext cx="2636264" cy="2397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振替休工日が前後</a:t>
          </a:r>
          <a:r>
            <a:rPr kumimoji="1" lang="en-US" altLang="ja-JP" sz="800"/>
            <a:t>1</a:t>
          </a:r>
          <a:r>
            <a:rPr kumimoji="1" lang="ja-JP" altLang="en-US" sz="800"/>
            <a:t>週間以内に取れなかった場合</a:t>
          </a:r>
        </a:p>
      </xdr:txBody>
    </xdr:sp>
    <xdr:clientData/>
  </xdr:twoCellAnchor>
  <xdr:twoCellAnchor>
    <xdr:from>
      <xdr:col>8</xdr:col>
      <xdr:colOff>157196</xdr:colOff>
      <xdr:row>19</xdr:row>
      <xdr:rowOff>139210</xdr:rowOff>
    </xdr:from>
    <xdr:to>
      <xdr:col>14</xdr:col>
      <xdr:colOff>7327</xdr:colOff>
      <xdr:row>22</xdr:row>
      <xdr:rowOff>115138</xdr:rowOff>
    </xdr:to>
    <xdr:sp macro="" textlink="">
      <xdr:nvSpPr>
        <xdr:cNvPr id="15" name="左右矢印吹き出し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 bwMode="auto">
        <a:xfrm>
          <a:off x="2857691" y="4242287"/>
          <a:ext cx="854966" cy="750488"/>
        </a:xfrm>
        <a:prstGeom prst="leftRightArrowCallout">
          <a:avLst>
            <a:gd name="adj1" fmla="val 13472"/>
            <a:gd name="adj2" fmla="val 16865"/>
            <a:gd name="adj3" fmla="val 10350"/>
            <a:gd name="adj4" fmla="val 71281"/>
          </a:avLst>
        </a:prstGeom>
        <a:solidFill>
          <a:srgbClr val="FFFFFF"/>
        </a:solidFill>
        <a:ln w="19050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87927</xdr:colOff>
      <xdr:row>19</xdr:row>
      <xdr:rowOff>94204</xdr:rowOff>
    </xdr:from>
    <xdr:to>
      <xdr:col>13</xdr:col>
      <xdr:colOff>131884</xdr:colOff>
      <xdr:row>22</xdr:row>
      <xdr:rowOff>153866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2955894" y="4197281"/>
          <a:ext cx="713847" cy="834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振替休工日を前後</a:t>
          </a:r>
          <a:r>
            <a:rPr kumimoji="1" lang="en-US" altLang="ja-JP" sz="800"/>
            <a:t>1</a:t>
          </a:r>
          <a:r>
            <a:rPr kumimoji="1" lang="ja-JP" altLang="en-US" sz="800"/>
            <a:t>週間以内に取得した場合</a:t>
          </a:r>
        </a:p>
      </xdr:txBody>
    </xdr:sp>
    <xdr:clientData/>
  </xdr:twoCellAnchor>
  <xdr:twoCellAnchor>
    <xdr:from>
      <xdr:col>64</xdr:col>
      <xdr:colOff>117232</xdr:colOff>
      <xdr:row>13</xdr:row>
      <xdr:rowOff>36634</xdr:rowOff>
    </xdr:from>
    <xdr:to>
      <xdr:col>70</xdr:col>
      <xdr:colOff>798352</xdr:colOff>
      <xdr:row>14</xdr:row>
      <xdr:rowOff>65569</xdr:rowOff>
    </xdr:to>
    <xdr:sp macro="" textlink="">
      <xdr:nvSpPr>
        <xdr:cNvPr id="16" name="四角形吹き出し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 bwMode="auto">
        <a:xfrm>
          <a:off x="12272597" y="2857499"/>
          <a:ext cx="1435793" cy="278051"/>
        </a:xfrm>
        <a:prstGeom prst="wedgeRectCallout">
          <a:avLst>
            <a:gd name="adj1" fmla="val -50118"/>
            <a:gd name="adj2" fmla="val 9826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121866</xdr:colOff>
      <xdr:row>13</xdr:row>
      <xdr:rowOff>45292</xdr:rowOff>
    </xdr:from>
    <xdr:to>
      <xdr:col>71</xdr:col>
      <xdr:colOff>72986</xdr:colOff>
      <xdr:row>14</xdr:row>
      <xdr:rowOff>76829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12277231" y="2866157"/>
          <a:ext cx="1526409" cy="2806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u="none">
              <a:solidFill>
                <a:sysClr val="windowText" lastClr="000000"/>
              </a:solidFill>
              <a:latin typeface="+mj-ea"/>
              <a:ea typeface="+mj-ea"/>
            </a:rPr>
            <a:t>月単位の達成状況</a:t>
          </a:r>
          <a:endParaRPr kumimoji="1" lang="en-US" altLang="ja-JP" sz="1100" b="0" u="none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64</xdr:col>
      <xdr:colOff>157007</xdr:colOff>
      <xdr:row>26</xdr:row>
      <xdr:rowOff>177940</xdr:rowOff>
    </xdr:from>
    <xdr:to>
      <xdr:col>70</xdr:col>
      <xdr:colOff>774562</xdr:colOff>
      <xdr:row>28</xdr:row>
      <xdr:rowOff>31403</xdr:rowOff>
    </xdr:to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 bwMode="auto">
        <a:xfrm>
          <a:off x="12235963" y="5809204"/>
          <a:ext cx="1360714" cy="355880"/>
        </a:xfrm>
        <a:prstGeom prst="wedgeRectCallout">
          <a:avLst>
            <a:gd name="adj1" fmla="val -32187"/>
            <a:gd name="adj2" fmla="val -106371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157006</xdr:colOff>
      <xdr:row>26</xdr:row>
      <xdr:rowOff>230274</xdr:rowOff>
    </xdr:from>
    <xdr:to>
      <xdr:col>71</xdr:col>
      <xdr:colOff>108126</xdr:colOff>
      <xdr:row>28</xdr:row>
      <xdr:rowOff>10603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2235962" y="5861538"/>
          <a:ext cx="1510708" cy="2827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u="none">
              <a:solidFill>
                <a:sysClr val="windowText" lastClr="000000"/>
              </a:solidFill>
              <a:latin typeface="+mj-ea"/>
              <a:ea typeface="+mj-ea"/>
            </a:rPr>
            <a:t>週単位の達成状況</a:t>
          </a:r>
          <a:endParaRPr kumimoji="1" lang="en-US" altLang="ja-JP" sz="1100" b="0" u="none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14</xdr:col>
      <xdr:colOff>73269</xdr:colOff>
      <xdr:row>7</xdr:row>
      <xdr:rowOff>94203</xdr:rowOff>
    </xdr:from>
    <xdr:to>
      <xdr:col>28</xdr:col>
      <xdr:colOff>26298</xdr:colOff>
      <xdr:row>9</xdr:row>
      <xdr:rowOff>77223</xdr:rowOff>
    </xdr:to>
    <xdr:sp macro="" textlink="">
      <xdr:nvSpPr>
        <xdr:cNvPr id="21" name="四角形吹き出し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 bwMode="auto">
        <a:xfrm>
          <a:off x="3778599" y="1768928"/>
          <a:ext cx="2297644" cy="359833"/>
        </a:xfrm>
        <a:prstGeom prst="wedgeRectCallout">
          <a:avLst>
            <a:gd name="adj1" fmla="val -3005"/>
            <a:gd name="adj2" fmla="val 9168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73269</xdr:colOff>
      <xdr:row>7</xdr:row>
      <xdr:rowOff>94204</xdr:rowOff>
    </xdr:from>
    <xdr:to>
      <xdr:col>27</xdr:col>
      <xdr:colOff>152491</xdr:colOff>
      <xdr:row>9</xdr:row>
      <xdr:rowOff>56060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3778599" y="1768929"/>
          <a:ext cx="2256365" cy="338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実際現場閉所した日に●を入力</a:t>
          </a:r>
        </a:p>
      </xdr:txBody>
    </xdr:sp>
    <xdr:clientData/>
  </xdr:twoCellAnchor>
  <xdr:twoCellAnchor>
    <xdr:from>
      <xdr:col>31</xdr:col>
      <xdr:colOff>62801</xdr:colOff>
      <xdr:row>6</xdr:row>
      <xdr:rowOff>314011</xdr:rowOff>
    </xdr:from>
    <xdr:to>
      <xdr:col>45</xdr:col>
      <xdr:colOff>15830</xdr:colOff>
      <xdr:row>8</xdr:row>
      <xdr:rowOff>89807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 bwMode="auto">
        <a:xfrm>
          <a:off x="6615164" y="1590989"/>
          <a:ext cx="2297644" cy="361950"/>
        </a:xfrm>
        <a:prstGeom prst="wedgeRectCallout">
          <a:avLst>
            <a:gd name="adj1" fmla="val -61885"/>
            <a:gd name="adj2" fmla="val -5919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100901</xdr:colOff>
      <xdr:row>6</xdr:row>
      <xdr:rowOff>342586</xdr:rowOff>
    </xdr:from>
    <xdr:to>
      <xdr:col>45</xdr:col>
      <xdr:colOff>53931</xdr:colOff>
      <xdr:row>8</xdr:row>
      <xdr:rowOff>97218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6653264" y="1619564"/>
          <a:ext cx="2297645" cy="340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着手前の休工予定日に○を入力</a:t>
          </a:r>
        </a:p>
      </xdr:txBody>
    </xdr:sp>
    <xdr:clientData/>
  </xdr:twoCellAnchor>
  <xdr:twoCellAnchor>
    <xdr:from>
      <xdr:col>46</xdr:col>
      <xdr:colOff>73269</xdr:colOff>
      <xdr:row>1</xdr:row>
      <xdr:rowOff>83736</xdr:rowOff>
    </xdr:from>
    <xdr:to>
      <xdr:col>53</xdr:col>
      <xdr:colOff>19050</xdr:colOff>
      <xdr:row>1</xdr:row>
      <xdr:rowOff>348320</xdr:rowOff>
    </xdr:to>
    <xdr:sp macro="" textlink="">
      <xdr:nvSpPr>
        <xdr:cNvPr id="28" name="四角形吹き出し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 bwMode="auto">
        <a:xfrm>
          <a:off x="9322044" y="121836"/>
          <a:ext cx="1145931" cy="264584"/>
        </a:xfrm>
        <a:prstGeom prst="wedgeRectCallout">
          <a:avLst>
            <a:gd name="adj1" fmla="val -43363"/>
            <a:gd name="adj2" fmla="val 99760"/>
          </a:avLst>
        </a:prstGeom>
        <a:ln w="15875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91291</xdr:colOff>
      <xdr:row>1</xdr:row>
      <xdr:rowOff>101995</xdr:rowOff>
    </xdr:from>
    <xdr:to>
      <xdr:col>52</xdr:col>
      <xdr:colOff>133350</xdr:colOff>
      <xdr:row>1</xdr:row>
      <xdr:rowOff>366581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9340066" y="140095"/>
          <a:ext cx="1070759" cy="264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契約工期入力</a:t>
          </a:r>
          <a:endParaRPr kumimoji="1" lang="en-US" altLang="ja-JP" sz="1100">
            <a:latin typeface="+mj-ea"/>
            <a:ea typeface="+mj-ea"/>
          </a:endParaRP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57</xdr:col>
      <xdr:colOff>101305</xdr:colOff>
      <xdr:row>3</xdr:row>
      <xdr:rowOff>28777</xdr:rowOff>
    </xdr:from>
    <xdr:to>
      <xdr:col>70</xdr:col>
      <xdr:colOff>147700</xdr:colOff>
      <xdr:row>4</xdr:row>
      <xdr:rowOff>79326</xdr:rowOff>
    </xdr:to>
    <xdr:sp macro="" textlink="">
      <xdr:nvSpPr>
        <xdr:cNvPr id="30" name="四角形吹き出し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 bwMode="auto">
        <a:xfrm>
          <a:off x="11007953" y="709134"/>
          <a:ext cx="1961862" cy="270357"/>
        </a:xfrm>
        <a:prstGeom prst="wedgeRectCallout">
          <a:avLst>
            <a:gd name="adj1" fmla="val -40661"/>
            <a:gd name="adj2" fmla="val -110348"/>
          </a:avLst>
        </a:prstGeom>
        <a:ln w="15875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153734</xdr:colOff>
      <xdr:row>3</xdr:row>
      <xdr:rowOff>19175</xdr:rowOff>
    </xdr:from>
    <xdr:to>
      <xdr:col>70</xdr:col>
      <xdr:colOff>215725</xdr:colOff>
      <xdr:row>4</xdr:row>
      <xdr:rowOff>69726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11060382" y="699532"/>
          <a:ext cx="1977458" cy="2703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現場で作業を開始した日</a:t>
          </a:r>
          <a:endParaRPr kumimoji="1" lang="en-US" altLang="ja-JP" sz="1100">
            <a:latin typeface="+mj-ea"/>
            <a:ea typeface="+mj-ea"/>
          </a:endParaRP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83737</xdr:colOff>
      <xdr:row>17</xdr:row>
      <xdr:rowOff>20934</xdr:rowOff>
    </xdr:from>
    <xdr:to>
      <xdr:col>3</xdr:col>
      <xdr:colOff>136071</xdr:colOff>
      <xdr:row>18</xdr:row>
      <xdr:rowOff>94205</xdr:rowOff>
    </xdr:to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 bwMode="auto">
        <a:xfrm>
          <a:off x="136072" y="3736731"/>
          <a:ext cx="1863131" cy="272144"/>
        </a:xfrm>
        <a:prstGeom prst="wedgeRectCallout">
          <a:avLst>
            <a:gd name="adj1" fmla="val 21595"/>
            <a:gd name="adj2" fmla="val 22452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115138</xdr:colOff>
      <xdr:row>17</xdr:row>
      <xdr:rowOff>31401</xdr:rowOff>
    </xdr:from>
    <xdr:to>
      <xdr:col>4</xdr:col>
      <xdr:colOff>94204</xdr:colOff>
      <xdr:row>18</xdr:row>
      <xdr:rowOff>125605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167473" y="3747198"/>
          <a:ext cx="1957335" cy="293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振替休した場合、詳細記入</a:t>
          </a:r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59</xdr:col>
      <xdr:colOff>41869</xdr:colOff>
      <xdr:row>83</xdr:row>
      <xdr:rowOff>0</xdr:rowOff>
    </xdr:from>
    <xdr:to>
      <xdr:col>70</xdr:col>
      <xdr:colOff>460551</xdr:colOff>
      <xdr:row>86</xdr:row>
      <xdr:rowOff>10467</xdr:rowOff>
    </xdr:to>
    <xdr:sp macro="" textlink="">
      <xdr:nvSpPr>
        <xdr:cNvPr id="36" name="四角形吹き出し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 bwMode="auto">
        <a:xfrm>
          <a:off x="11283462" y="9252857"/>
          <a:ext cx="1999204" cy="575687"/>
        </a:xfrm>
        <a:prstGeom prst="wedgeRectCallout">
          <a:avLst>
            <a:gd name="adj1" fmla="val -62640"/>
            <a:gd name="adj2" fmla="val -10769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104670</xdr:colOff>
      <xdr:row>83</xdr:row>
      <xdr:rowOff>41868</xdr:rowOff>
    </xdr:from>
    <xdr:to>
      <xdr:col>70</xdr:col>
      <xdr:colOff>554753</xdr:colOff>
      <xdr:row>85</xdr:row>
      <xdr:rowOff>177940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11346263" y="9294725"/>
          <a:ext cx="2030605" cy="51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すべて</a:t>
          </a:r>
          <a:r>
            <a:rPr kumimoji="1" lang="en-US" altLang="ja-JP" sz="1100">
              <a:latin typeface="+mj-ea"/>
              <a:ea typeface="+mj-ea"/>
            </a:rPr>
            <a:t>OK</a:t>
          </a:r>
          <a:r>
            <a:rPr kumimoji="1" lang="ja-JP" altLang="en-US" sz="1100">
              <a:latin typeface="+mj-ea"/>
              <a:ea typeface="+mj-ea"/>
            </a:rPr>
            <a:t> → </a:t>
          </a:r>
          <a:r>
            <a:rPr kumimoji="1" lang="en-US" altLang="ja-JP" sz="1100">
              <a:latin typeface="+mj-ea"/>
              <a:ea typeface="+mj-ea"/>
            </a:rPr>
            <a:t>OK</a:t>
          </a:r>
          <a:r>
            <a:rPr kumimoji="1" lang="ja-JP" altLang="en-US" sz="1100">
              <a:latin typeface="+mj-ea"/>
              <a:ea typeface="+mj-ea"/>
            </a:rPr>
            <a:t>を入力</a:t>
          </a:r>
          <a:endParaRPr kumimoji="1" lang="en-US" altLang="ja-JP" sz="1100">
            <a:latin typeface="+mj-ea"/>
            <a:ea typeface="+mj-ea"/>
          </a:endParaRPr>
        </a:p>
        <a:p>
          <a:r>
            <a:rPr kumimoji="1" lang="ja-JP" altLang="en-US" sz="1100">
              <a:latin typeface="+mj-ea"/>
              <a:ea typeface="+mj-ea"/>
            </a:rPr>
            <a:t>ひとつでも</a:t>
          </a:r>
          <a:r>
            <a:rPr kumimoji="1" lang="en-US" altLang="ja-JP" sz="1100">
              <a:latin typeface="+mj-ea"/>
              <a:ea typeface="+mj-ea"/>
            </a:rPr>
            <a:t>NG</a:t>
          </a:r>
          <a:r>
            <a:rPr kumimoji="1" lang="ja-JP" altLang="en-US" sz="1100">
              <a:latin typeface="+mj-ea"/>
              <a:ea typeface="+mj-ea"/>
            </a:rPr>
            <a:t>がある → </a:t>
          </a:r>
          <a:r>
            <a:rPr kumimoji="1" lang="en-US" altLang="ja-JP" sz="1100">
              <a:latin typeface="+mj-ea"/>
              <a:ea typeface="+mj-ea"/>
            </a:rPr>
            <a:t>NG</a:t>
          </a:r>
        </a:p>
        <a:p>
          <a:endParaRPr kumimoji="1" lang="en-US" altLang="ja-JP" sz="1100">
            <a:latin typeface="+mj-ea"/>
            <a:ea typeface="+mj-ea"/>
          </a:endParaRP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90</xdr:row>
      <xdr:rowOff>0</xdr:rowOff>
    </xdr:from>
    <xdr:to>
      <xdr:col>11</xdr:col>
      <xdr:colOff>0</xdr:colOff>
      <xdr:row>90</xdr:row>
      <xdr:rowOff>0</xdr:rowOff>
    </xdr:to>
    <xdr:sp macro="" textlink="">
      <xdr:nvSpPr>
        <xdr:cNvPr id="2" name="Line 12">
          <a:extLst>
            <a:ext uri="{FF2B5EF4-FFF2-40B4-BE49-F238E27FC236}">
              <a16:creationId xmlns:a16="http://schemas.microsoft.com/office/drawing/2014/main" id="{782F35EB-EB4A-4F41-BC65-6ED50230443D}"/>
            </a:ext>
          </a:extLst>
        </xdr:cNvPr>
        <xdr:cNvSpPr>
          <a:spLocks noChangeShapeType="1"/>
        </xdr:cNvSpPr>
      </xdr:nvSpPr>
      <xdr:spPr bwMode="auto">
        <a:xfrm>
          <a:off x="3248025" y="18869025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90</xdr:row>
      <xdr:rowOff>0</xdr:rowOff>
    </xdr:from>
    <xdr:to>
      <xdr:col>11</xdr:col>
      <xdr:colOff>0</xdr:colOff>
      <xdr:row>90</xdr:row>
      <xdr:rowOff>0</xdr:rowOff>
    </xdr:to>
    <xdr:sp macro="" textlink="">
      <xdr:nvSpPr>
        <xdr:cNvPr id="10" name="Line 13">
          <a:extLst>
            <a:ext uri="{FF2B5EF4-FFF2-40B4-BE49-F238E27FC236}">
              <a16:creationId xmlns:a16="http://schemas.microsoft.com/office/drawing/2014/main" id="{C20C2A78-B7FD-4A42-9422-C07618EAB6B8}"/>
            </a:ext>
          </a:extLst>
        </xdr:cNvPr>
        <xdr:cNvSpPr>
          <a:spLocks noChangeShapeType="1"/>
        </xdr:cNvSpPr>
      </xdr:nvSpPr>
      <xdr:spPr bwMode="auto">
        <a:xfrm flipH="1">
          <a:off x="3238500" y="188690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90</xdr:row>
      <xdr:rowOff>0</xdr:rowOff>
    </xdr:from>
    <xdr:to>
      <xdr:col>11</xdr:col>
      <xdr:colOff>47625</xdr:colOff>
      <xdr:row>90</xdr:row>
      <xdr:rowOff>0</xdr:rowOff>
    </xdr:to>
    <xdr:sp macro="" textlink="">
      <xdr:nvSpPr>
        <xdr:cNvPr id="13" name="Line 14">
          <a:extLst>
            <a:ext uri="{FF2B5EF4-FFF2-40B4-BE49-F238E27FC236}">
              <a16:creationId xmlns:a16="http://schemas.microsoft.com/office/drawing/2014/main" id="{FC814D0F-7EF3-47E1-ABA7-E262AD2AD02B}"/>
            </a:ext>
          </a:extLst>
        </xdr:cNvPr>
        <xdr:cNvSpPr>
          <a:spLocks noChangeShapeType="1"/>
        </xdr:cNvSpPr>
      </xdr:nvSpPr>
      <xdr:spPr bwMode="auto">
        <a:xfrm>
          <a:off x="3238500" y="18869025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130</xdr:row>
      <xdr:rowOff>0</xdr:rowOff>
    </xdr:from>
    <xdr:to>
      <xdr:col>11</xdr:col>
      <xdr:colOff>0</xdr:colOff>
      <xdr:row>130</xdr:row>
      <xdr:rowOff>0</xdr:rowOff>
    </xdr:to>
    <xdr:sp macro="" textlink="">
      <xdr:nvSpPr>
        <xdr:cNvPr id="24" name="Line 12">
          <a:extLst>
            <a:ext uri="{FF2B5EF4-FFF2-40B4-BE49-F238E27FC236}">
              <a16:creationId xmlns:a16="http://schemas.microsoft.com/office/drawing/2014/main" id="{7E00989D-FAE2-419F-9373-A14402D81D76}"/>
            </a:ext>
          </a:extLst>
        </xdr:cNvPr>
        <xdr:cNvSpPr>
          <a:spLocks noChangeShapeType="1"/>
        </xdr:cNvSpPr>
      </xdr:nvSpPr>
      <xdr:spPr bwMode="auto">
        <a:xfrm>
          <a:off x="3248025" y="27289125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130</xdr:row>
      <xdr:rowOff>0</xdr:rowOff>
    </xdr:from>
    <xdr:to>
      <xdr:col>11</xdr:col>
      <xdr:colOff>0</xdr:colOff>
      <xdr:row>130</xdr:row>
      <xdr:rowOff>0</xdr:rowOff>
    </xdr:to>
    <xdr:sp macro="" textlink="">
      <xdr:nvSpPr>
        <xdr:cNvPr id="25" name="Line 13">
          <a:extLst>
            <a:ext uri="{FF2B5EF4-FFF2-40B4-BE49-F238E27FC236}">
              <a16:creationId xmlns:a16="http://schemas.microsoft.com/office/drawing/2014/main" id="{2328A2E3-191E-441A-AA5F-04C292F699F6}"/>
            </a:ext>
          </a:extLst>
        </xdr:cNvPr>
        <xdr:cNvSpPr>
          <a:spLocks noChangeShapeType="1"/>
        </xdr:cNvSpPr>
      </xdr:nvSpPr>
      <xdr:spPr bwMode="auto">
        <a:xfrm flipH="1">
          <a:off x="3238500" y="272891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130</xdr:row>
      <xdr:rowOff>0</xdr:rowOff>
    </xdr:from>
    <xdr:to>
      <xdr:col>11</xdr:col>
      <xdr:colOff>47625</xdr:colOff>
      <xdr:row>130</xdr:row>
      <xdr:rowOff>0</xdr:rowOff>
    </xdr:to>
    <xdr:sp macro="" textlink="">
      <xdr:nvSpPr>
        <xdr:cNvPr id="26" name="Line 14">
          <a:extLst>
            <a:ext uri="{FF2B5EF4-FFF2-40B4-BE49-F238E27FC236}">
              <a16:creationId xmlns:a16="http://schemas.microsoft.com/office/drawing/2014/main" id="{B39273A7-56CB-4C13-B74E-468559770502}"/>
            </a:ext>
          </a:extLst>
        </xdr:cNvPr>
        <xdr:cNvSpPr>
          <a:spLocks noChangeShapeType="1"/>
        </xdr:cNvSpPr>
      </xdr:nvSpPr>
      <xdr:spPr bwMode="auto">
        <a:xfrm>
          <a:off x="3238500" y="27289125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90</xdr:row>
      <xdr:rowOff>0</xdr:rowOff>
    </xdr:from>
    <xdr:to>
      <xdr:col>11</xdr:col>
      <xdr:colOff>0</xdr:colOff>
      <xdr:row>90</xdr:row>
      <xdr:rowOff>0</xdr:rowOff>
    </xdr:to>
    <xdr:sp macro="" textlink="">
      <xdr:nvSpPr>
        <xdr:cNvPr id="2" name="Line 1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3248025" y="1901190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90</xdr:row>
      <xdr:rowOff>0</xdr:rowOff>
    </xdr:from>
    <xdr:to>
      <xdr:col>11</xdr:col>
      <xdr:colOff>0</xdr:colOff>
      <xdr:row>90</xdr:row>
      <xdr:rowOff>0</xdr:rowOff>
    </xdr:to>
    <xdr:sp macro="" textlink="">
      <xdr:nvSpPr>
        <xdr:cNvPr id="3" name="Line 1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H="1">
          <a:off x="3238500" y="19011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90</xdr:row>
      <xdr:rowOff>0</xdr:rowOff>
    </xdr:from>
    <xdr:to>
      <xdr:col>11</xdr:col>
      <xdr:colOff>47625</xdr:colOff>
      <xdr:row>90</xdr:row>
      <xdr:rowOff>0</xdr:rowOff>
    </xdr:to>
    <xdr:sp macro="" textlink="">
      <xdr:nvSpPr>
        <xdr:cNvPr id="4" name="Line 1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3238500" y="190119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130</xdr:row>
      <xdr:rowOff>0</xdr:rowOff>
    </xdr:from>
    <xdr:to>
      <xdr:col>11</xdr:col>
      <xdr:colOff>0</xdr:colOff>
      <xdr:row>130</xdr:row>
      <xdr:rowOff>0</xdr:rowOff>
    </xdr:to>
    <xdr:sp macro="" textlink="">
      <xdr:nvSpPr>
        <xdr:cNvPr id="5" name="Line 12">
          <a:extLst>
            <a:ext uri="{FF2B5EF4-FFF2-40B4-BE49-F238E27FC236}">
              <a16:creationId xmlns:a16="http://schemas.microsoft.com/office/drawing/2014/main" id="{C4F6113D-453A-4FC1-8937-3516C1EA571B}"/>
            </a:ext>
          </a:extLst>
        </xdr:cNvPr>
        <xdr:cNvSpPr>
          <a:spLocks noChangeShapeType="1"/>
        </xdr:cNvSpPr>
      </xdr:nvSpPr>
      <xdr:spPr bwMode="auto">
        <a:xfrm>
          <a:off x="3248025" y="27289125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130</xdr:row>
      <xdr:rowOff>0</xdr:rowOff>
    </xdr:from>
    <xdr:to>
      <xdr:col>11</xdr:col>
      <xdr:colOff>0</xdr:colOff>
      <xdr:row>130</xdr:row>
      <xdr:rowOff>0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CC1C41DD-21F6-4842-878A-88CCB4A5C8ED}"/>
            </a:ext>
          </a:extLst>
        </xdr:cNvPr>
        <xdr:cNvSpPr>
          <a:spLocks noChangeShapeType="1"/>
        </xdr:cNvSpPr>
      </xdr:nvSpPr>
      <xdr:spPr bwMode="auto">
        <a:xfrm flipH="1">
          <a:off x="3238500" y="272891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130</xdr:row>
      <xdr:rowOff>0</xdr:rowOff>
    </xdr:from>
    <xdr:to>
      <xdr:col>11</xdr:col>
      <xdr:colOff>47625</xdr:colOff>
      <xdr:row>130</xdr:row>
      <xdr:rowOff>0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10CD2740-BF24-40DA-8BF0-34871437D860}"/>
            </a:ext>
          </a:extLst>
        </xdr:cNvPr>
        <xdr:cNvSpPr>
          <a:spLocks noChangeShapeType="1"/>
        </xdr:cNvSpPr>
      </xdr:nvSpPr>
      <xdr:spPr bwMode="auto">
        <a:xfrm>
          <a:off x="3238500" y="27289125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祝日一覧" displayName="祝日一覧" ref="B2:C74" totalsRowShown="0" headerRowDxfId="93">
  <autoFilter ref="B2:C74" xr:uid="{00000000-0009-0000-0100-000002000000}"/>
  <tableColumns count="2">
    <tableColumn id="1" xr3:uid="{00000000-0010-0000-0000-000001000000}" name="日付" dataDxfId="92"/>
    <tableColumn id="2" xr3:uid="{00000000-0010-0000-0000-000002000000}" name="祝日名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zoomScaleSheetLayoutView="4" workbookViewId="0"/>
  </sheetViews>
  <sheetFormatPr defaultRowHeight="13.5" x14ac:dyDescent="0.15"/>
  <sheetData/>
  <phoneticPr fontId="2"/>
  <printOptions horizontalCentered="1" verticalCentered="1"/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54" zoomScaleNormal="100" zoomScaleSheetLayoutView="4" workbookViewId="0"/>
  </sheetViews>
  <sheetFormatPr defaultRowHeight="13.5" x14ac:dyDescent="0.15"/>
  <sheetData/>
  <phoneticPr fontId="2"/>
  <printOptions horizontalCentered="1" verticalCentered="1"/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B1:BU150"/>
  <sheetViews>
    <sheetView view="pageBreakPreview" topLeftCell="A60" zoomScaleNormal="100" zoomScaleSheetLayoutView="100" workbookViewId="0">
      <selection activeCell="AO87" sqref="AO87:AS87"/>
    </sheetView>
  </sheetViews>
  <sheetFormatPr defaultRowHeight="10.5" x14ac:dyDescent="0.15"/>
  <cols>
    <col min="1" max="1" width="0.75" style="5" customWidth="1"/>
    <col min="2" max="2" width="3.5" style="5" customWidth="1"/>
    <col min="3" max="3" width="20.375" style="5" customWidth="1"/>
    <col min="4" max="6" width="2.25" style="5" customWidth="1"/>
    <col min="7" max="7" width="2.25" style="3" customWidth="1"/>
    <col min="8" max="65" width="2.25" style="5" customWidth="1"/>
    <col min="66" max="70" width="1.5" style="5" customWidth="1"/>
    <col min="71" max="71" width="10.75" style="5" customWidth="1"/>
    <col min="72" max="72" width="2.125" style="5" customWidth="1"/>
    <col min="73" max="73" width="14" style="5" customWidth="1"/>
    <col min="74" max="111" width="2.125" style="5" customWidth="1"/>
    <col min="112" max="16384" width="9" style="5"/>
  </cols>
  <sheetData>
    <row r="1" spans="2:73" ht="3" customHeight="1" x14ac:dyDescent="0.15"/>
    <row r="2" spans="2:73" ht="30.75" customHeight="1" thickBot="1" x14ac:dyDescent="0.2">
      <c r="B2" s="20"/>
      <c r="C2" s="6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401" t="s">
        <v>89</v>
      </c>
      <c r="W2" s="401"/>
      <c r="X2" s="401"/>
      <c r="Y2" s="401"/>
      <c r="Z2" s="401"/>
      <c r="AA2" s="401"/>
      <c r="AB2" s="401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68"/>
      <c r="AQ2" s="68"/>
      <c r="AR2" s="68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6" t="s">
        <v>2</v>
      </c>
    </row>
    <row r="3" spans="2:73" ht="19.5" customHeight="1" thickBot="1" x14ac:dyDescent="0.2">
      <c r="B3" s="402" t="s">
        <v>3</v>
      </c>
      <c r="C3" s="403"/>
      <c r="D3" s="283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5" t="s">
        <v>41</v>
      </c>
      <c r="W3" s="405"/>
      <c r="X3" s="406"/>
      <c r="Y3" s="283" t="s">
        <v>4</v>
      </c>
      <c r="Z3" s="404"/>
      <c r="AA3" s="404"/>
      <c r="AB3" s="284"/>
      <c r="AC3" s="404" t="s">
        <v>5</v>
      </c>
      <c r="AD3" s="404"/>
      <c r="AE3" s="407">
        <v>45848</v>
      </c>
      <c r="AF3" s="408"/>
      <c r="AG3" s="408"/>
      <c r="AH3" s="408"/>
      <c r="AI3" s="408"/>
      <c r="AJ3" s="408"/>
      <c r="AK3" s="409"/>
      <c r="AL3" s="410" t="s">
        <v>6</v>
      </c>
      <c r="AM3" s="410"/>
      <c r="AN3" s="411" t="s">
        <v>40</v>
      </c>
      <c r="AO3" s="412"/>
      <c r="AP3" s="395">
        <v>46167</v>
      </c>
      <c r="AQ3" s="395"/>
      <c r="AR3" s="395"/>
      <c r="AS3" s="395"/>
      <c r="AT3" s="395"/>
      <c r="AU3" s="395"/>
      <c r="AV3" s="395"/>
      <c r="AW3" s="396" t="s">
        <v>45</v>
      </c>
      <c r="AX3" s="395"/>
      <c r="AY3" s="395"/>
      <c r="AZ3" s="397"/>
      <c r="BA3" s="398">
        <v>45883</v>
      </c>
      <c r="BB3" s="398"/>
      <c r="BC3" s="398"/>
      <c r="BD3" s="398"/>
      <c r="BE3" s="398"/>
      <c r="BF3" s="398"/>
      <c r="BG3" s="398"/>
      <c r="BH3" s="399"/>
      <c r="BI3" s="162"/>
      <c r="BJ3" s="162"/>
      <c r="BK3" s="162"/>
      <c r="BL3" s="162"/>
      <c r="BM3" s="162"/>
    </row>
    <row r="4" spans="2:73" ht="17.25" customHeight="1" x14ac:dyDescent="0.15">
      <c r="B4" s="306"/>
      <c r="C4" s="389"/>
      <c r="D4" s="210">
        <f>MONTH(AE3)</f>
        <v>7</v>
      </c>
      <c r="E4" s="138" t="s">
        <v>44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6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202"/>
      <c r="AG4" s="138"/>
      <c r="AH4" s="121"/>
      <c r="AI4" s="213">
        <f>MONTH(EDATE(AE3,1))</f>
        <v>8</v>
      </c>
      <c r="AJ4" s="171" t="s">
        <v>46</v>
      </c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312"/>
      <c r="BO4" s="313"/>
      <c r="BP4" s="313"/>
      <c r="BQ4" s="313"/>
      <c r="BR4" s="314"/>
    </row>
    <row r="5" spans="2:73" ht="15" customHeight="1" x14ac:dyDescent="0.15">
      <c r="B5" s="308"/>
      <c r="C5" s="390"/>
      <c r="D5" s="133">
        <f>DATE(YEAR(AE3),MONTH(AE3),1)</f>
        <v>45839</v>
      </c>
      <c r="E5" s="107">
        <f>DATE(YEAR(D5),MONTH(D5),DAY(D5)+1)</f>
        <v>45840</v>
      </c>
      <c r="F5" s="107">
        <f t="shared" ref="F5:BJ5" si="0">DATE(YEAR(E5),MONTH(E5),DAY(E5)+1)</f>
        <v>45841</v>
      </c>
      <c r="G5" s="107">
        <f t="shared" si="0"/>
        <v>45842</v>
      </c>
      <c r="H5" s="107">
        <f t="shared" si="0"/>
        <v>45843</v>
      </c>
      <c r="I5" s="107">
        <f t="shared" si="0"/>
        <v>45844</v>
      </c>
      <c r="J5" s="107">
        <f t="shared" si="0"/>
        <v>45845</v>
      </c>
      <c r="K5" s="107">
        <f t="shared" si="0"/>
        <v>45846</v>
      </c>
      <c r="L5" s="107">
        <f t="shared" si="0"/>
        <v>45847</v>
      </c>
      <c r="M5" s="107">
        <f t="shared" si="0"/>
        <v>45848</v>
      </c>
      <c r="N5" s="107">
        <f t="shared" si="0"/>
        <v>45849</v>
      </c>
      <c r="O5" s="107">
        <f t="shared" si="0"/>
        <v>45850</v>
      </c>
      <c r="P5" s="107">
        <f t="shared" si="0"/>
        <v>45851</v>
      </c>
      <c r="Q5" s="107">
        <f t="shared" si="0"/>
        <v>45852</v>
      </c>
      <c r="R5" s="107">
        <f t="shared" si="0"/>
        <v>45853</v>
      </c>
      <c r="S5" s="107">
        <f t="shared" si="0"/>
        <v>45854</v>
      </c>
      <c r="T5" s="107">
        <f t="shared" si="0"/>
        <v>45855</v>
      </c>
      <c r="U5" s="107">
        <f t="shared" si="0"/>
        <v>45856</v>
      </c>
      <c r="V5" s="107">
        <f t="shared" si="0"/>
        <v>45857</v>
      </c>
      <c r="W5" s="107">
        <f t="shared" si="0"/>
        <v>45858</v>
      </c>
      <c r="X5" s="107">
        <f t="shared" si="0"/>
        <v>45859</v>
      </c>
      <c r="Y5" s="107">
        <f t="shared" si="0"/>
        <v>45860</v>
      </c>
      <c r="Z5" s="107">
        <f t="shared" si="0"/>
        <v>45861</v>
      </c>
      <c r="AA5" s="107">
        <f t="shared" si="0"/>
        <v>45862</v>
      </c>
      <c r="AB5" s="107">
        <f t="shared" si="0"/>
        <v>45863</v>
      </c>
      <c r="AC5" s="107">
        <f t="shared" si="0"/>
        <v>45864</v>
      </c>
      <c r="AD5" s="107">
        <f t="shared" si="0"/>
        <v>45865</v>
      </c>
      <c r="AE5" s="107">
        <f t="shared" si="0"/>
        <v>45866</v>
      </c>
      <c r="AF5" s="163">
        <f>IF(AE5="","",IF(DAY(AE5+1)=1,"",AE5+1))</f>
        <v>45867</v>
      </c>
      <c r="AG5" s="107">
        <f>IF(AF5="","",IF(DAY(AF5+1)=1,"",AF5+1))</f>
        <v>45868</v>
      </c>
      <c r="AH5" s="122">
        <f>IF(AG5="","",IF(DAY(AG5+1)=1,"",AG5+1))</f>
        <v>45869</v>
      </c>
      <c r="AI5" s="163">
        <f>DATE(YEAR(AE3),MONTH(AE3)+1,1)</f>
        <v>45870</v>
      </c>
      <c r="AJ5" s="107">
        <f t="shared" si="0"/>
        <v>45871</v>
      </c>
      <c r="AK5" s="107">
        <f t="shared" si="0"/>
        <v>45872</v>
      </c>
      <c r="AL5" s="107">
        <f t="shared" si="0"/>
        <v>45873</v>
      </c>
      <c r="AM5" s="107">
        <f t="shared" si="0"/>
        <v>45874</v>
      </c>
      <c r="AN5" s="107">
        <f t="shared" si="0"/>
        <v>45875</v>
      </c>
      <c r="AO5" s="107">
        <f t="shared" si="0"/>
        <v>45876</v>
      </c>
      <c r="AP5" s="107">
        <f t="shared" si="0"/>
        <v>45877</v>
      </c>
      <c r="AQ5" s="107">
        <f t="shared" si="0"/>
        <v>45878</v>
      </c>
      <c r="AR5" s="107">
        <f t="shared" si="0"/>
        <v>45879</v>
      </c>
      <c r="AS5" s="107">
        <f t="shared" si="0"/>
        <v>45880</v>
      </c>
      <c r="AT5" s="107">
        <f t="shared" si="0"/>
        <v>45881</v>
      </c>
      <c r="AU5" s="107">
        <f t="shared" si="0"/>
        <v>45882</v>
      </c>
      <c r="AV5" s="107">
        <f t="shared" si="0"/>
        <v>45883</v>
      </c>
      <c r="AW5" s="107">
        <f t="shared" si="0"/>
        <v>45884</v>
      </c>
      <c r="AX5" s="107">
        <f t="shared" si="0"/>
        <v>45885</v>
      </c>
      <c r="AY5" s="107">
        <f t="shared" si="0"/>
        <v>45886</v>
      </c>
      <c r="AZ5" s="107">
        <f t="shared" si="0"/>
        <v>45887</v>
      </c>
      <c r="BA5" s="107">
        <f t="shared" si="0"/>
        <v>45888</v>
      </c>
      <c r="BB5" s="107">
        <f t="shared" si="0"/>
        <v>45889</v>
      </c>
      <c r="BC5" s="107">
        <f t="shared" si="0"/>
        <v>45890</v>
      </c>
      <c r="BD5" s="107">
        <f t="shared" si="0"/>
        <v>45891</v>
      </c>
      <c r="BE5" s="107">
        <f t="shared" si="0"/>
        <v>45892</v>
      </c>
      <c r="BF5" s="107">
        <f t="shared" si="0"/>
        <v>45893</v>
      </c>
      <c r="BG5" s="107">
        <f t="shared" si="0"/>
        <v>45894</v>
      </c>
      <c r="BH5" s="107">
        <f t="shared" si="0"/>
        <v>45895</v>
      </c>
      <c r="BI5" s="107">
        <f t="shared" si="0"/>
        <v>45896</v>
      </c>
      <c r="BJ5" s="107">
        <f t="shared" si="0"/>
        <v>45897</v>
      </c>
      <c r="BK5" s="107">
        <f>IF(BJ5="","",IF(DAY(BJ5+1)=1,"",BJ5+1))</f>
        <v>45898</v>
      </c>
      <c r="BL5" s="107">
        <f>IF(BK5="","",IF(DAY(BK5+1)=1,"",BK5+1))</f>
        <v>45899</v>
      </c>
      <c r="BM5" s="154">
        <f>IF(BL5="","",IF(DAY(BL5+1)=1,"",BL5+1))</f>
        <v>45900</v>
      </c>
      <c r="BN5" s="315"/>
      <c r="BO5" s="316"/>
      <c r="BP5" s="316"/>
      <c r="BQ5" s="316"/>
      <c r="BR5" s="317"/>
    </row>
    <row r="6" spans="2:73" ht="15" customHeight="1" thickBot="1" x14ac:dyDescent="0.2">
      <c r="B6" s="310"/>
      <c r="C6" s="362"/>
      <c r="D6" s="149" t="str">
        <f>TEXT(D5,"aaa")</f>
        <v>火</v>
      </c>
      <c r="E6" s="150" t="str">
        <f t="shared" ref="E6:BM6" si="1">TEXT(E5,"aaa")</f>
        <v>水</v>
      </c>
      <c r="F6" s="150" t="str">
        <f t="shared" si="1"/>
        <v>木</v>
      </c>
      <c r="G6" s="150" t="str">
        <f t="shared" si="1"/>
        <v>金</v>
      </c>
      <c r="H6" s="150" t="str">
        <f t="shared" si="1"/>
        <v>土</v>
      </c>
      <c r="I6" s="150" t="str">
        <f t="shared" si="1"/>
        <v>日</v>
      </c>
      <c r="J6" s="150" t="str">
        <f t="shared" si="1"/>
        <v>月</v>
      </c>
      <c r="K6" s="150" t="str">
        <f t="shared" si="1"/>
        <v>火</v>
      </c>
      <c r="L6" s="150" t="str">
        <f t="shared" si="1"/>
        <v>水</v>
      </c>
      <c r="M6" s="150" t="str">
        <f t="shared" si="1"/>
        <v>木</v>
      </c>
      <c r="N6" s="150" t="str">
        <f t="shared" si="1"/>
        <v>金</v>
      </c>
      <c r="O6" s="150" t="str">
        <f t="shared" si="1"/>
        <v>土</v>
      </c>
      <c r="P6" s="150" t="str">
        <f t="shared" si="1"/>
        <v>日</v>
      </c>
      <c r="Q6" s="150" t="str">
        <f t="shared" si="1"/>
        <v>月</v>
      </c>
      <c r="R6" s="150" t="str">
        <f t="shared" si="1"/>
        <v>火</v>
      </c>
      <c r="S6" s="150" t="str">
        <f t="shared" si="1"/>
        <v>水</v>
      </c>
      <c r="T6" s="150" t="str">
        <f t="shared" si="1"/>
        <v>木</v>
      </c>
      <c r="U6" s="150" t="str">
        <f t="shared" si="1"/>
        <v>金</v>
      </c>
      <c r="V6" s="150" t="str">
        <f t="shared" si="1"/>
        <v>土</v>
      </c>
      <c r="W6" s="150" t="str">
        <f t="shared" si="1"/>
        <v>日</v>
      </c>
      <c r="X6" s="150" t="str">
        <f t="shared" si="1"/>
        <v>月</v>
      </c>
      <c r="Y6" s="150" t="str">
        <f t="shared" si="1"/>
        <v>火</v>
      </c>
      <c r="Z6" s="150" t="str">
        <f t="shared" si="1"/>
        <v>水</v>
      </c>
      <c r="AA6" s="150" t="str">
        <f t="shared" si="1"/>
        <v>木</v>
      </c>
      <c r="AB6" s="150" t="str">
        <f t="shared" si="1"/>
        <v>金</v>
      </c>
      <c r="AC6" s="150" t="str">
        <f t="shared" si="1"/>
        <v>土</v>
      </c>
      <c r="AD6" s="150" t="str">
        <f t="shared" si="1"/>
        <v>日</v>
      </c>
      <c r="AE6" s="150" t="str">
        <f t="shared" si="1"/>
        <v>月</v>
      </c>
      <c r="AF6" s="164" t="str">
        <f t="shared" si="1"/>
        <v>火</v>
      </c>
      <c r="AG6" s="150" t="str">
        <f t="shared" si="1"/>
        <v>水</v>
      </c>
      <c r="AH6" s="151" t="str">
        <f t="shared" si="1"/>
        <v>木</v>
      </c>
      <c r="AI6" s="164" t="str">
        <f>TEXT(AI5,"aaa")</f>
        <v>金</v>
      </c>
      <c r="AJ6" s="150" t="str">
        <f t="shared" si="1"/>
        <v>土</v>
      </c>
      <c r="AK6" s="150" t="str">
        <f t="shared" si="1"/>
        <v>日</v>
      </c>
      <c r="AL6" s="150" t="str">
        <f t="shared" si="1"/>
        <v>月</v>
      </c>
      <c r="AM6" s="150" t="str">
        <f t="shared" si="1"/>
        <v>火</v>
      </c>
      <c r="AN6" s="150" t="str">
        <f t="shared" si="1"/>
        <v>水</v>
      </c>
      <c r="AO6" s="150" t="str">
        <f t="shared" si="1"/>
        <v>木</v>
      </c>
      <c r="AP6" s="150" t="str">
        <f t="shared" si="1"/>
        <v>金</v>
      </c>
      <c r="AQ6" s="150" t="str">
        <f t="shared" si="1"/>
        <v>土</v>
      </c>
      <c r="AR6" s="150" t="str">
        <f t="shared" si="1"/>
        <v>日</v>
      </c>
      <c r="AS6" s="150" t="str">
        <f t="shared" si="1"/>
        <v>月</v>
      </c>
      <c r="AT6" s="150" t="str">
        <f t="shared" si="1"/>
        <v>火</v>
      </c>
      <c r="AU6" s="150" t="str">
        <f t="shared" si="1"/>
        <v>水</v>
      </c>
      <c r="AV6" s="150" t="str">
        <f t="shared" si="1"/>
        <v>木</v>
      </c>
      <c r="AW6" s="150" t="str">
        <f t="shared" si="1"/>
        <v>金</v>
      </c>
      <c r="AX6" s="150" t="str">
        <f t="shared" si="1"/>
        <v>土</v>
      </c>
      <c r="AY6" s="150" t="str">
        <f t="shared" si="1"/>
        <v>日</v>
      </c>
      <c r="AZ6" s="150" t="str">
        <f t="shared" si="1"/>
        <v>月</v>
      </c>
      <c r="BA6" s="150" t="str">
        <f t="shared" si="1"/>
        <v>火</v>
      </c>
      <c r="BB6" s="150" t="str">
        <f t="shared" si="1"/>
        <v>水</v>
      </c>
      <c r="BC6" s="150" t="str">
        <f t="shared" si="1"/>
        <v>木</v>
      </c>
      <c r="BD6" s="150" t="str">
        <f t="shared" si="1"/>
        <v>金</v>
      </c>
      <c r="BE6" s="150" t="str">
        <f t="shared" si="1"/>
        <v>土</v>
      </c>
      <c r="BF6" s="150" t="str">
        <f t="shared" si="1"/>
        <v>日</v>
      </c>
      <c r="BG6" s="164" t="str">
        <f>TEXT(BG5,"aaa")</f>
        <v>月</v>
      </c>
      <c r="BH6" s="150" t="str">
        <f t="shared" si="1"/>
        <v>火</v>
      </c>
      <c r="BI6" s="150" t="str">
        <f t="shared" si="1"/>
        <v>水</v>
      </c>
      <c r="BJ6" s="150" t="str">
        <f t="shared" si="1"/>
        <v>木</v>
      </c>
      <c r="BK6" s="150" t="str">
        <f t="shared" si="1"/>
        <v>金</v>
      </c>
      <c r="BL6" s="150" t="str">
        <f t="shared" si="1"/>
        <v>土</v>
      </c>
      <c r="BM6" s="180" t="str">
        <f t="shared" si="1"/>
        <v>日</v>
      </c>
      <c r="BN6" s="318"/>
      <c r="BO6" s="319"/>
      <c r="BP6" s="319"/>
      <c r="BQ6" s="319"/>
      <c r="BR6" s="320"/>
    </row>
    <row r="7" spans="2:73" ht="31.5" customHeight="1" thickBot="1" x14ac:dyDescent="0.2">
      <c r="B7" s="321" t="s">
        <v>73</v>
      </c>
      <c r="C7" s="400"/>
      <c r="D7" s="215"/>
      <c r="E7" s="215"/>
      <c r="F7" s="215"/>
      <c r="G7" s="215"/>
      <c r="H7" s="215"/>
      <c r="I7" s="215"/>
      <c r="J7" s="215"/>
      <c r="K7" s="215"/>
      <c r="L7" s="215"/>
      <c r="M7" s="215" t="s">
        <v>80</v>
      </c>
      <c r="N7" s="215"/>
      <c r="O7" s="215" t="s">
        <v>72</v>
      </c>
      <c r="P7" s="215" t="s">
        <v>72</v>
      </c>
      <c r="Q7" s="215"/>
      <c r="R7" s="215"/>
      <c r="S7" s="215"/>
      <c r="T7" s="215"/>
      <c r="U7" s="215"/>
      <c r="V7" s="215" t="s">
        <v>72</v>
      </c>
      <c r="W7" s="215" t="s">
        <v>72</v>
      </c>
      <c r="X7" s="215"/>
      <c r="Y7" s="215"/>
      <c r="Z7" s="215"/>
      <c r="AA7" s="215"/>
      <c r="AB7" s="215"/>
      <c r="AC7" s="215" t="s">
        <v>72</v>
      </c>
      <c r="AD7" s="215" t="s">
        <v>72</v>
      </c>
      <c r="AE7" s="215"/>
      <c r="AF7" s="215" t="s">
        <v>72</v>
      </c>
      <c r="AG7" s="215"/>
      <c r="AH7" s="216"/>
      <c r="AI7" s="215"/>
      <c r="AJ7" s="215"/>
      <c r="AK7" s="215" t="s">
        <v>72</v>
      </c>
      <c r="AL7" s="215" t="s">
        <v>72</v>
      </c>
      <c r="AM7" s="215"/>
      <c r="AN7" s="215"/>
      <c r="AO7" s="215"/>
      <c r="AP7" s="215"/>
      <c r="AQ7" s="215" t="s">
        <v>72</v>
      </c>
      <c r="AR7" s="215" t="s">
        <v>72</v>
      </c>
      <c r="AS7" s="215"/>
      <c r="AT7" s="215"/>
      <c r="AU7" s="215"/>
      <c r="AV7" s="215"/>
      <c r="AW7" s="215"/>
      <c r="AX7" s="215" t="s">
        <v>72</v>
      </c>
      <c r="AY7" s="215" t="s">
        <v>72</v>
      </c>
      <c r="AZ7" s="215"/>
      <c r="BA7" s="215"/>
      <c r="BB7" s="215"/>
      <c r="BC7" s="215"/>
      <c r="BD7" s="215"/>
      <c r="BE7" s="215"/>
      <c r="BF7" s="215" t="s">
        <v>72</v>
      </c>
      <c r="BG7" s="215" t="s">
        <v>72</v>
      </c>
      <c r="BH7" s="215"/>
      <c r="BI7" s="215"/>
      <c r="BJ7" s="215"/>
      <c r="BK7" s="215"/>
      <c r="BL7" s="215" t="s">
        <v>72</v>
      </c>
      <c r="BM7" s="215" t="s">
        <v>72</v>
      </c>
      <c r="BN7" s="392"/>
      <c r="BO7" s="393"/>
      <c r="BP7" s="393"/>
      <c r="BQ7" s="393"/>
      <c r="BR7" s="394"/>
      <c r="BU7" s="5" t="str">
        <f>IF(AND($D7="○",$D11="●"),"OK","")</f>
        <v/>
      </c>
    </row>
    <row r="8" spans="2:73" ht="15" customHeight="1" x14ac:dyDescent="0.15">
      <c r="B8" s="326"/>
      <c r="C8" s="363"/>
      <c r="D8" s="134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123"/>
      <c r="AI8" s="165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181"/>
      <c r="BO8" s="117"/>
      <c r="BP8" s="117"/>
      <c r="BQ8" s="117"/>
      <c r="BR8" s="118"/>
    </row>
    <row r="9" spans="2:73" ht="15" customHeight="1" x14ac:dyDescent="0.15">
      <c r="B9" s="331"/>
      <c r="C9" s="372"/>
      <c r="D9" s="135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124"/>
      <c r="AI9" s="166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182"/>
      <c r="BO9" s="119"/>
      <c r="BP9" s="119"/>
      <c r="BQ9" s="119"/>
      <c r="BR9" s="120"/>
    </row>
    <row r="10" spans="2:73" ht="15" customHeight="1" thickBot="1" x14ac:dyDescent="0.2">
      <c r="B10" s="331"/>
      <c r="C10" s="372"/>
      <c r="D10" s="136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2"/>
      <c r="AI10" s="167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82"/>
      <c r="BO10" s="119"/>
      <c r="BP10" s="119"/>
      <c r="BQ10" s="119"/>
      <c r="BR10" s="120"/>
    </row>
    <row r="11" spans="2:73" ht="15" customHeight="1" x14ac:dyDescent="0.15">
      <c r="B11" s="273" t="s">
        <v>47</v>
      </c>
      <c r="C11" s="374"/>
      <c r="D11" s="137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 t="s">
        <v>38</v>
      </c>
      <c r="P11" s="56" t="s">
        <v>38</v>
      </c>
      <c r="Q11" s="56"/>
      <c r="R11" s="56"/>
      <c r="S11" s="56"/>
      <c r="T11" s="56"/>
      <c r="U11" s="56"/>
      <c r="V11" s="56" t="s">
        <v>38</v>
      </c>
      <c r="W11" s="56" t="s">
        <v>38</v>
      </c>
      <c r="X11" s="56"/>
      <c r="Y11" s="56"/>
      <c r="Z11" s="56"/>
      <c r="AA11" s="56"/>
      <c r="AB11" s="56"/>
      <c r="AC11" s="56" t="s">
        <v>38</v>
      </c>
      <c r="AD11" s="56" t="s">
        <v>38</v>
      </c>
      <c r="AE11" s="56"/>
      <c r="AF11" s="56" t="s">
        <v>38</v>
      </c>
      <c r="AG11" s="56"/>
      <c r="AH11" s="237"/>
      <c r="AI11" s="168"/>
      <c r="AJ11" s="56"/>
      <c r="AK11" s="56" t="s">
        <v>38</v>
      </c>
      <c r="AL11" s="56" t="s">
        <v>38</v>
      </c>
      <c r="AM11" s="56"/>
      <c r="AN11" s="56"/>
      <c r="AO11" s="56"/>
      <c r="AP11" s="56"/>
      <c r="AQ11" s="56" t="s">
        <v>38</v>
      </c>
      <c r="AR11" s="56" t="s">
        <v>38</v>
      </c>
      <c r="AS11" s="56"/>
      <c r="AT11" s="56"/>
      <c r="AU11" s="56"/>
      <c r="AV11" s="56"/>
      <c r="AW11" s="56"/>
      <c r="AX11" s="56" t="s">
        <v>38</v>
      </c>
      <c r="AY11" s="56" t="s">
        <v>38</v>
      </c>
      <c r="AZ11" s="56"/>
      <c r="BA11" s="56"/>
      <c r="BB11" s="56"/>
      <c r="BC11" s="56"/>
      <c r="BD11" s="56"/>
      <c r="BE11" s="56"/>
      <c r="BF11" s="56" t="s">
        <v>38</v>
      </c>
      <c r="BG11" s="56" t="s">
        <v>38</v>
      </c>
      <c r="BH11" s="56"/>
      <c r="BI11" s="56"/>
      <c r="BJ11" s="56"/>
      <c r="BK11" s="56"/>
      <c r="BL11" s="56" t="s">
        <v>38</v>
      </c>
      <c r="BM11" s="56" t="s">
        <v>38</v>
      </c>
      <c r="BN11" s="381">
        <f>COUNTIF(D11:BM11,"●")</f>
        <v>17</v>
      </c>
      <c r="BO11" s="382"/>
      <c r="BP11" s="382"/>
      <c r="BQ11" s="382"/>
      <c r="BR11" s="383"/>
    </row>
    <row r="12" spans="2:73" s="54" customFormat="1" ht="15" customHeight="1" thickBot="1" x14ac:dyDescent="0.2">
      <c r="B12" s="310" t="s">
        <v>48</v>
      </c>
      <c r="C12" s="362"/>
      <c r="D12" s="232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25"/>
      <c r="AI12" s="169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238"/>
      <c r="BN12" s="417">
        <f>COUNTIF(D12:BM12,"×")</f>
        <v>0</v>
      </c>
      <c r="BO12" s="418"/>
      <c r="BP12" s="418"/>
      <c r="BQ12" s="418"/>
      <c r="BR12" s="419"/>
    </row>
    <row r="13" spans="2:73" s="54" customFormat="1" ht="15" customHeight="1" thickBot="1" x14ac:dyDescent="0.2">
      <c r="B13" s="283" t="s">
        <v>76</v>
      </c>
      <c r="C13" s="284"/>
      <c r="D13" s="224" t="str">
        <f>IF(AND($D7="○",D11=""),"NG","")</f>
        <v/>
      </c>
      <c r="E13" s="225" t="str">
        <f>IF(AND($E7="○",E11=""),"NG","")</f>
        <v/>
      </c>
      <c r="F13" s="225" t="str">
        <f>IF(AND($F7="○",F11=""),"NG","")</f>
        <v/>
      </c>
      <c r="G13" s="225" t="str">
        <f>IF(AND($G7="○",G11=""),"NG","")</f>
        <v/>
      </c>
      <c r="H13" s="225" t="str">
        <f>IF(AND($H7="○",H11=""),"NG","")</f>
        <v/>
      </c>
      <c r="I13" s="225" t="str">
        <f>IF(AND($I7="○",I11=""),"NG","")</f>
        <v/>
      </c>
      <c r="J13" s="225" t="str">
        <f>IF(AND($J7="○",J11=""),"NG","")</f>
        <v/>
      </c>
      <c r="K13" s="225" t="str">
        <f>IF(AND($K7="○",K11=""),"NG","")</f>
        <v/>
      </c>
      <c r="L13" s="225" t="str">
        <f>IF(AND($L7="○",L11=""),"NG","")</f>
        <v/>
      </c>
      <c r="M13" s="225" t="str">
        <f>IF(AND($M7="○",M11=""),"NG","")</f>
        <v/>
      </c>
      <c r="N13" s="225" t="str">
        <f>IF(AND($N7="○",N11=""),"NG","")</f>
        <v/>
      </c>
      <c r="O13" s="225" t="str">
        <f>IF(AND($O7="○",O11=""),"NG","")</f>
        <v/>
      </c>
      <c r="P13" s="225" t="str">
        <f>IF(AND($P7="○",P11=""),"NG","")</f>
        <v/>
      </c>
      <c r="Q13" s="225" t="str">
        <f>IF(AND($Q7="○",Q11=""),"NG","")</f>
        <v/>
      </c>
      <c r="R13" s="225" t="str">
        <f>IF(AND($R7="○",R11=""),"NG","")</f>
        <v/>
      </c>
      <c r="S13" s="225" t="str">
        <f>IF(AND($S7="○",S11=""),"NG","")</f>
        <v/>
      </c>
      <c r="T13" s="225" t="str">
        <f>IF(AND($T7="○",T11=""),"NG","")</f>
        <v/>
      </c>
      <c r="U13" s="225" t="str">
        <f>IF(AND($U7="○",U11=""),"NG","")</f>
        <v/>
      </c>
      <c r="V13" s="225" t="str">
        <f>IF(AND($V7="○",V11=""),"NG","")</f>
        <v/>
      </c>
      <c r="W13" s="225" t="str">
        <f>IF(AND($W7="○",W11=""),"NG","")</f>
        <v/>
      </c>
      <c r="X13" s="225" t="str">
        <f>IF(AND($X7="○",X11=""),"NG","")</f>
        <v/>
      </c>
      <c r="Y13" s="225" t="str">
        <f>IF(AND($Y7="○",Y11=""),"NG","")</f>
        <v/>
      </c>
      <c r="Z13" s="225" t="str">
        <f>IF(AND($Z7="○",Z11=""),"NG","")</f>
        <v/>
      </c>
      <c r="AA13" s="225" t="str">
        <f>IF(AND($AA7="○",AA11=""),"NG","")</f>
        <v/>
      </c>
      <c r="AB13" s="225" t="str">
        <f>IF(AND($AB7="○",AB11=""),"NG","")</f>
        <v/>
      </c>
      <c r="AC13" s="225" t="str">
        <f>IF(AND($AC7="○",AC11=""),"NG","")</f>
        <v/>
      </c>
      <c r="AD13" s="225" t="str">
        <f>IF(AND($AD7="○",AD11=""),"NG","")</f>
        <v/>
      </c>
      <c r="AE13" s="225" t="str">
        <f>IF(AND($AE7="○",AE11=""),"NG","")</f>
        <v/>
      </c>
      <c r="AF13" s="225" t="str">
        <f>IF(AND($AF7="○",AF11=""),"NG","")</f>
        <v/>
      </c>
      <c r="AG13" s="225" t="str">
        <f>IF(AND($AG7="○",AG11=""),"NG","")</f>
        <v/>
      </c>
      <c r="AH13" s="226" t="str">
        <f>IF(AND($AH7="○",AH11=""),"NG","")</f>
        <v/>
      </c>
      <c r="AI13" s="227" t="str">
        <f>IF(AND($AI7="○",AI11=""),"NG","")</f>
        <v/>
      </c>
      <c r="AJ13" s="225" t="str">
        <f>IF(AND($AJ7="○",AJ11=""),"NG","")</f>
        <v/>
      </c>
      <c r="AK13" s="225" t="str">
        <f>IF(AND($AK7="○",AK11=""),"NG","")</f>
        <v/>
      </c>
      <c r="AL13" s="225" t="str">
        <f>IF(AND($AL7="○",AL11=""),"NG","")</f>
        <v/>
      </c>
      <c r="AM13" s="225" t="str">
        <f>IF(AND($AM7="○",AM11=""),"NG","")</f>
        <v/>
      </c>
      <c r="AN13" s="225" t="str">
        <f>IF(AND($AN7="○",AN11=""),"NG","")</f>
        <v/>
      </c>
      <c r="AO13" s="225" t="str">
        <f>IF(AND($AO7="○",AO11=""),"NG","")</f>
        <v/>
      </c>
      <c r="AP13" s="225" t="str">
        <f>IF(AND($AP7="○",AP11=""),"NG","")</f>
        <v/>
      </c>
      <c r="AQ13" s="225" t="str">
        <f>IF(AND($AQ7="○",AQ11=""),"NG","")</f>
        <v/>
      </c>
      <c r="AR13" s="225" t="str">
        <f>IF(AND($AR7="○",AR11=""),"NG","")</f>
        <v/>
      </c>
      <c r="AS13" s="225" t="str">
        <f>IF(AND($AS7="○",AS11=""),"NG","")</f>
        <v/>
      </c>
      <c r="AT13" s="225" t="str">
        <f>IF(AND($AT7="○",AT11=""),"NG","")</f>
        <v/>
      </c>
      <c r="AU13" s="225" t="str">
        <f>IF(AND($AU7="○",AU11=""),"NG","")</f>
        <v/>
      </c>
      <c r="AV13" s="225" t="str">
        <f>IF(AND($AV7="○",AV11=""),"NG","")</f>
        <v/>
      </c>
      <c r="AW13" s="225" t="str">
        <f>IF(AND($AW7="○",AW11=""),"NG","")</f>
        <v/>
      </c>
      <c r="AX13" s="225" t="str">
        <f>IF(AND($AX7="○",AX11=""),"NG","")</f>
        <v/>
      </c>
      <c r="AY13" s="225" t="str">
        <f>IF(AND($AY7="○",AY11=""),"NG","")</f>
        <v/>
      </c>
      <c r="AZ13" s="225" t="str">
        <f>IF(AND($AZ7="○",AZ11=""),"NG","")</f>
        <v/>
      </c>
      <c r="BA13" s="225" t="str">
        <f>IF(AND($BA7="○",BA11=""),"NG","")</f>
        <v/>
      </c>
      <c r="BB13" s="225" t="str">
        <f>IF(AND($BB7="○",BB11=""),"NG","")</f>
        <v/>
      </c>
      <c r="BC13" s="225" t="str">
        <f>IF(AND($BC7="○",BC11=""),"NG","")</f>
        <v/>
      </c>
      <c r="BD13" s="225" t="str">
        <f>IF(AND($BD7="○",BD11=""),"NG","")</f>
        <v/>
      </c>
      <c r="BE13" s="225" t="str">
        <f>IF(AND($BE7="○",BE11=""),"NG","")</f>
        <v/>
      </c>
      <c r="BF13" s="225" t="str">
        <f>IF(AND($BF7="○",BF11=""),"NG","")</f>
        <v/>
      </c>
      <c r="BG13" s="225" t="str">
        <f>IF(AND($BG7="○",BG11=""),"NG","")</f>
        <v/>
      </c>
      <c r="BH13" s="225" t="str">
        <f>IF(AND($BH7="○",BH11=""),"NG","")</f>
        <v/>
      </c>
      <c r="BI13" s="225" t="str">
        <f>IF(AND($BI7="○",BI11=""),"NG","")</f>
        <v/>
      </c>
      <c r="BJ13" s="225" t="str">
        <f>IF(AND($BJ7="○",BJ11=""),"NG","")</f>
        <v/>
      </c>
      <c r="BK13" s="225" t="str">
        <f>IF(AND($BK7="○",BK11=""),"NG","")</f>
        <v/>
      </c>
      <c r="BL13" s="225" t="str">
        <f>IF(AND($BL7="○",BL11=""),"NG","")</f>
        <v/>
      </c>
      <c r="BM13" s="226" t="str">
        <f>IF(AND($BM7="○",BM11=""),"NG","")</f>
        <v/>
      </c>
      <c r="BN13" s="285" t="str">
        <f>IF(COUNTIF(D13:BM13,"NG")&gt;0,"NG","OK")</f>
        <v>OK</v>
      </c>
      <c r="BO13" s="286"/>
      <c r="BP13" s="286"/>
      <c r="BQ13" s="286"/>
      <c r="BR13" s="287"/>
    </row>
    <row r="14" spans="2:73" ht="19.5" customHeight="1" thickBot="1" x14ac:dyDescent="0.2">
      <c r="B14" s="54"/>
      <c r="C14" s="220"/>
      <c r="D14" s="356" t="s">
        <v>35</v>
      </c>
      <c r="E14" s="356"/>
      <c r="F14" s="356"/>
      <c r="G14" s="357"/>
      <c r="H14" s="358">
        <f>DAY(EOMONTH(AE3,0)-AE3)+1</f>
        <v>22</v>
      </c>
      <c r="I14" s="359"/>
      <c r="J14" s="360" t="s">
        <v>51</v>
      </c>
      <c r="K14" s="361"/>
      <c r="L14" s="361"/>
      <c r="M14" s="361"/>
      <c r="N14" s="364">
        <f>COUNTIF(D12:AH12,"×")</f>
        <v>0</v>
      </c>
      <c r="O14" s="365"/>
      <c r="P14" s="366" t="s">
        <v>43</v>
      </c>
      <c r="Q14" s="367"/>
      <c r="R14" s="367"/>
      <c r="S14" s="367"/>
      <c r="T14" s="368">
        <f>H14-N14</f>
        <v>22</v>
      </c>
      <c r="U14" s="369"/>
      <c r="V14" s="360" t="s">
        <v>50</v>
      </c>
      <c r="W14" s="361"/>
      <c r="X14" s="361"/>
      <c r="Y14" s="361"/>
      <c r="Z14" s="350">
        <f>COUNTIF(D7:AH7,"○")</f>
        <v>7</v>
      </c>
      <c r="AA14" s="351"/>
      <c r="AB14" s="348" t="s">
        <v>15</v>
      </c>
      <c r="AC14" s="348"/>
      <c r="AD14" s="348"/>
      <c r="AE14" s="349"/>
      <c r="AF14" s="352">
        <f>COUNTIF(D11:AH11,"●")</f>
        <v>7</v>
      </c>
      <c r="AG14" s="353"/>
      <c r="AH14" s="353"/>
      <c r="AI14" s="355" t="s">
        <v>35</v>
      </c>
      <c r="AJ14" s="356"/>
      <c r="AK14" s="356"/>
      <c r="AL14" s="357"/>
      <c r="AM14" s="358">
        <f>IF(AND(YEAR($AP$3)=YEAR(AI5),MONTH($AP$3)=MONTH(AI5)),$AP$3-AI5+1,DAY(EOMONTH(AI5,0)))</f>
        <v>31</v>
      </c>
      <c r="AN14" s="359"/>
      <c r="AO14" s="360" t="s">
        <v>51</v>
      </c>
      <c r="AP14" s="361"/>
      <c r="AQ14" s="361"/>
      <c r="AR14" s="361"/>
      <c r="AS14" s="364">
        <f>COUNTIF(AI12:BM12,"×")</f>
        <v>0</v>
      </c>
      <c r="AT14" s="365"/>
      <c r="AU14" s="366" t="s">
        <v>43</v>
      </c>
      <c r="AV14" s="367"/>
      <c r="AW14" s="367"/>
      <c r="AX14" s="367"/>
      <c r="AY14" s="368">
        <f>AM14-AS14</f>
        <v>31</v>
      </c>
      <c r="AZ14" s="369"/>
      <c r="BA14" s="360" t="str">
        <f>V14</f>
        <v>土日数</v>
      </c>
      <c r="BB14" s="361"/>
      <c r="BC14" s="361"/>
      <c r="BD14" s="361"/>
      <c r="BE14" s="350">
        <f>COUNTIF(AI7:BM7,"○")</f>
        <v>10</v>
      </c>
      <c r="BF14" s="351"/>
      <c r="BG14" s="348" t="s">
        <v>15</v>
      </c>
      <c r="BH14" s="348"/>
      <c r="BI14" s="348"/>
      <c r="BJ14" s="349"/>
      <c r="BK14" s="352">
        <f>COUNTIF(AI11:BM11,"●")</f>
        <v>10</v>
      </c>
      <c r="BL14" s="353"/>
      <c r="BM14" s="354"/>
      <c r="BN14" s="51"/>
    </row>
    <row r="15" spans="2:73" ht="19.5" customHeight="1" thickBot="1" x14ac:dyDescent="0.2">
      <c r="B15" s="54"/>
      <c r="C15" s="220"/>
      <c r="D15" s="257" t="s">
        <v>49</v>
      </c>
      <c r="E15" s="257"/>
      <c r="F15" s="257"/>
      <c r="G15" s="258"/>
      <c r="H15" s="198">
        <f>AF14</f>
        <v>7</v>
      </c>
      <c r="I15" s="195" t="s">
        <v>42</v>
      </c>
      <c r="J15" s="199">
        <f>T14</f>
        <v>22</v>
      </c>
      <c r="K15" s="204" t="s">
        <v>12</v>
      </c>
      <c r="L15" s="259">
        <f>H15/J15*100</f>
        <v>31.818181818181817</v>
      </c>
      <c r="M15" s="259"/>
      <c r="N15" s="204" t="s">
        <v>13</v>
      </c>
      <c r="O15" s="260" t="str">
        <f>IF(L15&gt;28.5,"OK",IF(L15=28.5,"OK",IF(L15&lt;28.5,"NG")))</f>
        <v>OK</v>
      </c>
      <c r="P15" s="261"/>
      <c r="Q15" s="262"/>
      <c r="R15" s="263" t="s">
        <v>50</v>
      </c>
      <c r="S15" s="264"/>
      <c r="T15" s="264"/>
      <c r="U15" s="265"/>
      <c r="V15" s="197">
        <f>AF14</f>
        <v>7</v>
      </c>
      <c r="W15" s="205" t="s">
        <v>42</v>
      </c>
      <c r="X15" s="200">
        <f>Z14</f>
        <v>7</v>
      </c>
      <c r="Y15" s="196" t="s">
        <v>12</v>
      </c>
      <c r="Z15" s="266">
        <f>V15/X15*100</f>
        <v>100</v>
      </c>
      <c r="AA15" s="266"/>
      <c r="AB15" s="194" t="s">
        <v>13</v>
      </c>
      <c r="AC15" s="267" t="str">
        <f>IF(Z15&gt;100,"OK",IF(Z15=100,"OK",IF(Z15&lt;100,"NG")))</f>
        <v>OK</v>
      </c>
      <c r="AD15" s="268"/>
      <c r="AE15" s="269"/>
      <c r="AF15" s="270" t="str">
        <f>IF(OR(L15&gt;=28.5,Z15&gt;=100),"OK","NG")</f>
        <v>OK</v>
      </c>
      <c r="AG15" s="271"/>
      <c r="AH15" s="271"/>
      <c r="AI15" s="256" t="s">
        <v>49</v>
      </c>
      <c r="AJ15" s="257"/>
      <c r="AK15" s="257"/>
      <c r="AL15" s="258"/>
      <c r="AM15" s="198">
        <f>BK14</f>
        <v>10</v>
      </c>
      <c r="AN15" s="195" t="s">
        <v>42</v>
      </c>
      <c r="AO15" s="199">
        <f>AY14</f>
        <v>31</v>
      </c>
      <c r="AP15" s="204" t="s">
        <v>12</v>
      </c>
      <c r="AQ15" s="259">
        <f>AM15/AO15*100</f>
        <v>32.258064516129032</v>
      </c>
      <c r="AR15" s="259"/>
      <c r="AS15" s="204" t="s">
        <v>13</v>
      </c>
      <c r="AT15" s="260" t="str">
        <f>IF(AQ15&gt;28.5,"OK",IF(AQ15=28.5,"OK",IF(AQ15&lt;28.5,"NG")))</f>
        <v>OK</v>
      </c>
      <c r="AU15" s="261"/>
      <c r="AV15" s="262"/>
      <c r="AW15" s="263" t="s">
        <v>50</v>
      </c>
      <c r="AX15" s="264"/>
      <c r="AY15" s="264"/>
      <c r="AZ15" s="265"/>
      <c r="BA15" s="197">
        <f>BK14</f>
        <v>10</v>
      </c>
      <c r="BB15" s="205" t="s">
        <v>42</v>
      </c>
      <c r="BC15" s="200">
        <f>BE14</f>
        <v>10</v>
      </c>
      <c r="BD15" s="196" t="s">
        <v>12</v>
      </c>
      <c r="BE15" s="266">
        <f>BA15/BC15*100</f>
        <v>100</v>
      </c>
      <c r="BF15" s="266"/>
      <c r="BG15" s="194" t="s">
        <v>13</v>
      </c>
      <c r="BH15" s="267" t="str">
        <f>IF(BE15&gt;100,"OK",IF(BE15=100,"OK",IF(BE15&lt;100,"NG")))</f>
        <v>OK</v>
      </c>
      <c r="BI15" s="268"/>
      <c r="BJ15" s="269"/>
      <c r="BK15" s="270" t="str">
        <f>IF(OR(AQ15&gt;=28.5,BE15&gt;=100),"OK","NG")</f>
        <v>OK</v>
      </c>
      <c r="BL15" s="271"/>
      <c r="BM15" s="272"/>
      <c r="BN15" s="51"/>
    </row>
    <row r="16" spans="2:73" ht="15" customHeight="1" thickBot="1" x14ac:dyDescent="0.2">
      <c r="B16" s="22"/>
      <c r="C16" s="23"/>
      <c r="D16" s="24"/>
      <c r="E16" s="51"/>
      <c r="F16" s="6"/>
      <c r="G16" s="30"/>
      <c r="H16" s="31"/>
      <c r="I16" s="31"/>
      <c r="J16" s="6"/>
      <c r="K16" s="37"/>
      <c r="L16" s="10"/>
      <c r="M16" s="10"/>
      <c r="N16" s="10"/>
      <c r="O16" s="10"/>
      <c r="P16" s="10"/>
      <c r="Q16" s="9"/>
      <c r="R16" s="10"/>
      <c r="S16" s="9"/>
      <c r="T16" s="10"/>
      <c r="U16" s="9"/>
      <c r="V16" s="10"/>
      <c r="W16" s="10"/>
      <c r="X16" s="10"/>
      <c r="Y16" s="10"/>
      <c r="Z16" s="8"/>
    </row>
    <row r="17" spans="2:70" ht="17.25" customHeight="1" x14ac:dyDescent="0.15">
      <c r="B17" s="306" t="s">
        <v>0</v>
      </c>
      <c r="C17" s="389"/>
      <c r="D17" s="210">
        <f>MONTH(EDATE(AE3,2))</f>
        <v>9</v>
      </c>
      <c r="E17" s="138" t="s">
        <v>44</v>
      </c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170"/>
      <c r="AG17" s="170"/>
      <c r="AH17" s="203"/>
      <c r="AI17" s="212">
        <f>MONTH(EDATE(AE3,3))</f>
        <v>10</v>
      </c>
      <c r="AJ17" s="138" t="s">
        <v>44</v>
      </c>
      <c r="AK17" s="206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170"/>
      <c r="BM17" s="170"/>
      <c r="BN17" s="312" t="s">
        <v>1</v>
      </c>
      <c r="BO17" s="313"/>
      <c r="BP17" s="313"/>
      <c r="BQ17" s="313"/>
      <c r="BR17" s="314"/>
    </row>
    <row r="18" spans="2:70" ht="15.75" customHeight="1" x14ac:dyDescent="0.15">
      <c r="B18" s="308"/>
      <c r="C18" s="390"/>
      <c r="D18" s="133">
        <f>DATE(YEAR(AE3),MONTH(AE3)+2,1)</f>
        <v>45901</v>
      </c>
      <c r="E18" s="107">
        <f>DATE(YEAR(D18),MONTH(D18),DAY(D18)+1)</f>
        <v>45902</v>
      </c>
      <c r="F18" s="107">
        <f t="shared" ref="F18:BJ18" si="2">DATE(YEAR(E18),MONTH(E18),DAY(E18)+1)</f>
        <v>45903</v>
      </c>
      <c r="G18" s="107">
        <f t="shared" si="2"/>
        <v>45904</v>
      </c>
      <c r="H18" s="107">
        <f t="shared" si="2"/>
        <v>45905</v>
      </c>
      <c r="I18" s="107">
        <f t="shared" si="2"/>
        <v>45906</v>
      </c>
      <c r="J18" s="107">
        <f t="shared" si="2"/>
        <v>45907</v>
      </c>
      <c r="K18" s="107">
        <f t="shared" si="2"/>
        <v>45908</v>
      </c>
      <c r="L18" s="107">
        <f t="shared" si="2"/>
        <v>45909</v>
      </c>
      <c r="M18" s="107">
        <f t="shared" si="2"/>
        <v>45910</v>
      </c>
      <c r="N18" s="107">
        <f t="shared" si="2"/>
        <v>45911</v>
      </c>
      <c r="O18" s="107">
        <f t="shared" si="2"/>
        <v>45912</v>
      </c>
      <c r="P18" s="107">
        <f t="shared" si="2"/>
        <v>45913</v>
      </c>
      <c r="Q18" s="107">
        <f t="shared" si="2"/>
        <v>45914</v>
      </c>
      <c r="R18" s="107">
        <f t="shared" si="2"/>
        <v>45915</v>
      </c>
      <c r="S18" s="107">
        <f t="shared" si="2"/>
        <v>45916</v>
      </c>
      <c r="T18" s="107">
        <f t="shared" si="2"/>
        <v>45917</v>
      </c>
      <c r="U18" s="107">
        <f t="shared" si="2"/>
        <v>45918</v>
      </c>
      <c r="V18" s="107">
        <f t="shared" si="2"/>
        <v>45919</v>
      </c>
      <c r="W18" s="107">
        <f t="shared" si="2"/>
        <v>45920</v>
      </c>
      <c r="X18" s="107">
        <f t="shared" si="2"/>
        <v>45921</v>
      </c>
      <c r="Y18" s="107">
        <f t="shared" si="2"/>
        <v>45922</v>
      </c>
      <c r="Z18" s="107">
        <f t="shared" si="2"/>
        <v>45923</v>
      </c>
      <c r="AA18" s="107">
        <f t="shared" si="2"/>
        <v>45924</v>
      </c>
      <c r="AB18" s="107">
        <f t="shared" si="2"/>
        <v>45925</v>
      </c>
      <c r="AC18" s="107">
        <f t="shared" si="2"/>
        <v>45926</v>
      </c>
      <c r="AD18" s="107">
        <f t="shared" si="2"/>
        <v>45927</v>
      </c>
      <c r="AE18" s="154">
        <f t="shared" si="2"/>
        <v>45928</v>
      </c>
      <c r="AF18" s="107">
        <f>IF(AE18="","",IF(DAY(AE18+1)=1,"",AE18+1))</f>
        <v>45929</v>
      </c>
      <c r="AG18" s="107">
        <f>IF(AF18="","",IF(DAY(AF18+1)=1,"",AF18+1))</f>
        <v>45930</v>
      </c>
      <c r="AH18" s="122" t="str">
        <f>IF(AG18="","",IF(DAY(AG18+1)=1,"",AG18+1))</f>
        <v/>
      </c>
      <c r="AI18" s="163">
        <f>DATE(YEAR(AE3),MONTH(AE3)+3,1)</f>
        <v>45931</v>
      </c>
      <c r="AJ18" s="107">
        <f t="shared" si="2"/>
        <v>45932</v>
      </c>
      <c r="AK18" s="107">
        <f t="shared" si="2"/>
        <v>45933</v>
      </c>
      <c r="AL18" s="107">
        <f t="shared" si="2"/>
        <v>45934</v>
      </c>
      <c r="AM18" s="107">
        <f t="shared" si="2"/>
        <v>45935</v>
      </c>
      <c r="AN18" s="107">
        <f t="shared" si="2"/>
        <v>45936</v>
      </c>
      <c r="AO18" s="107">
        <f t="shared" si="2"/>
        <v>45937</v>
      </c>
      <c r="AP18" s="107">
        <f t="shared" si="2"/>
        <v>45938</v>
      </c>
      <c r="AQ18" s="107">
        <f t="shared" si="2"/>
        <v>45939</v>
      </c>
      <c r="AR18" s="107">
        <f t="shared" si="2"/>
        <v>45940</v>
      </c>
      <c r="AS18" s="107">
        <f t="shared" si="2"/>
        <v>45941</v>
      </c>
      <c r="AT18" s="107">
        <f t="shared" si="2"/>
        <v>45942</v>
      </c>
      <c r="AU18" s="107">
        <f t="shared" si="2"/>
        <v>45943</v>
      </c>
      <c r="AV18" s="107">
        <f t="shared" si="2"/>
        <v>45944</v>
      </c>
      <c r="AW18" s="107">
        <f t="shared" si="2"/>
        <v>45945</v>
      </c>
      <c r="AX18" s="107">
        <f t="shared" si="2"/>
        <v>45946</v>
      </c>
      <c r="AY18" s="107">
        <f t="shared" si="2"/>
        <v>45947</v>
      </c>
      <c r="AZ18" s="107">
        <f t="shared" si="2"/>
        <v>45948</v>
      </c>
      <c r="BA18" s="107">
        <f t="shared" si="2"/>
        <v>45949</v>
      </c>
      <c r="BB18" s="107">
        <f t="shared" si="2"/>
        <v>45950</v>
      </c>
      <c r="BC18" s="107">
        <f t="shared" si="2"/>
        <v>45951</v>
      </c>
      <c r="BD18" s="107">
        <f t="shared" si="2"/>
        <v>45952</v>
      </c>
      <c r="BE18" s="107">
        <f t="shared" si="2"/>
        <v>45953</v>
      </c>
      <c r="BF18" s="107">
        <f t="shared" si="2"/>
        <v>45954</v>
      </c>
      <c r="BG18" s="107">
        <f t="shared" si="2"/>
        <v>45955</v>
      </c>
      <c r="BH18" s="107">
        <f t="shared" si="2"/>
        <v>45956</v>
      </c>
      <c r="BI18" s="107">
        <f t="shared" si="2"/>
        <v>45957</v>
      </c>
      <c r="BJ18" s="107">
        <f t="shared" si="2"/>
        <v>45958</v>
      </c>
      <c r="BK18" s="107">
        <f>IF(BJ18="","",IF(DAY(BJ18+1)=1,"",BJ18+1))</f>
        <v>45959</v>
      </c>
      <c r="BL18" s="107">
        <f>IF(BK18="","",IF(DAY(BK18+1)=1,"",BK18+1))</f>
        <v>45960</v>
      </c>
      <c r="BM18" s="154">
        <f>IF(BL18="","",IF(DAY(BL18+1)=1,"",BL18+1))</f>
        <v>45961</v>
      </c>
      <c r="BN18" s="315"/>
      <c r="BO18" s="316"/>
      <c r="BP18" s="316"/>
      <c r="BQ18" s="316"/>
      <c r="BR18" s="317"/>
    </row>
    <row r="19" spans="2:70" ht="15" customHeight="1" thickBot="1" x14ac:dyDescent="0.2">
      <c r="B19" s="310"/>
      <c r="C19" s="362"/>
      <c r="D19" s="152" t="str">
        <f>TEXT(D18,"aaa")</f>
        <v>月</v>
      </c>
      <c r="E19" s="153" t="str">
        <f t="shared" ref="E19:BM19" si="3">TEXT(E18,"aaa")</f>
        <v>火</v>
      </c>
      <c r="F19" s="153" t="str">
        <f t="shared" si="3"/>
        <v>水</v>
      </c>
      <c r="G19" s="153" t="str">
        <f t="shared" si="3"/>
        <v>木</v>
      </c>
      <c r="H19" s="153" t="str">
        <f t="shared" si="3"/>
        <v>金</v>
      </c>
      <c r="I19" s="153" t="str">
        <f t="shared" si="3"/>
        <v>土</v>
      </c>
      <c r="J19" s="153" t="str">
        <f t="shared" si="3"/>
        <v>日</v>
      </c>
      <c r="K19" s="153" t="str">
        <f t="shared" si="3"/>
        <v>月</v>
      </c>
      <c r="L19" s="153" t="str">
        <f t="shared" si="3"/>
        <v>火</v>
      </c>
      <c r="M19" s="153" t="str">
        <f t="shared" si="3"/>
        <v>水</v>
      </c>
      <c r="N19" s="153" t="str">
        <f t="shared" si="3"/>
        <v>木</v>
      </c>
      <c r="O19" s="153" t="str">
        <f t="shared" si="3"/>
        <v>金</v>
      </c>
      <c r="P19" s="153" t="str">
        <f t="shared" si="3"/>
        <v>土</v>
      </c>
      <c r="Q19" s="153" t="str">
        <f t="shared" si="3"/>
        <v>日</v>
      </c>
      <c r="R19" s="153" t="str">
        <f t="shared" si="3"/>
        <v>月</v>
      </c>
      <c r="S19" s="153" t="str">
        <f t="shared" si="3"/>
        <v>火</v>
      </c>
      <c r="T19" s="153" t="str">
        <f t="shared" si="3"/>
        <v>水</v>
      </c>
      <c r="U19" s="153" t="str">
        <f t="shared" si="3"/>
        <v>木</v>
      </c>
      <c r="V19" s="153" t="str">
        <f t="shared" si="3"/>
        <v>金</v>
      </c>
      <c r="W19" s="153" t="str">
        <f t="shared" si="3"/>
        <v>土</v>
      </c>
      <c r="X19" s="153" t="str">
        <f t="shared" si="3"/>
        <v>日</v>
      </c>
      <c r="Y19" s="153" t="str">
        <f t="shared" si="3"/>
        <v>月</v>
      </c>
      <c r="Z19" s="153" t="str">
        <f t="shared" si="3"/>
        <v>火</v>
      </c>
      <c r="AA19" s="153" t="str">
        <f t="shared" si="3"/>
        <v>水</v>
      </c>
      <c r="AB19" s="153" t="str">
        <f t="shared" si="3"/>
        <v>木</v>
      </c>
      <c r="AC19" s="153" t="str">
        <f t="shared" si="3"/>
        <v>金</v>
      </c>
      <c r="AD19" s="153" t="str">
        <f t="shared" si="3"/>
        <v>土</v>
      </c>
      <c r="AE19" s="155" t="str">
        <f t="shared" si="3"/>
        <v>日</v>
      </c>
      <c r="AF19" s="184" t="str">
        <f t="shared" si="3"/>
        <v>月</v>
      </c>
      <c r="AG19" s="184" t="str">
        <f t="shared" si="3"/>
        <v>火</v>
      </c>
      <c r="AH19" s="185" t="str">
        <f t="shared" si="3"/>
        <v/>
      </c>
      <c r="AI19" s="173" t="str">
        <f t="shared" si="3"/>
        <v>水</v>
      </c>
      <c r="AJ19" s="153" t="str">
        <f t="shared" si="3"/>
        <v>木</v>
      </c>
      <c r="AK19" s="153" t="str">
        <f t="shared" si="3"/>
        <v>金</v>
      </c>
      <c r="AL19" s="153" t="str">
        <f t="shared" si="3"/>
        <v>土</v>
      </c>
      <c r="AM19" s="153" t="str">
        <f t="shared" si="3"/>
        <v>日</v>
      </c>
      <c r="AN19" s="153" t="str">
        <f t="shared" si="3"/>
        <v>月</v>
      </c>
      <c r="AO19" s="153" t="str">
        <f t="shared" si="3"/>
        <v>火</v>
      </c>
      <c r="AP19" s="153" t="str">
        <f t="shared" si="3"/>
        <v>水</v>
      </c>
      <c r="AQ19" s="153" t="str">
        <f t="shared" si="3"/>
        <v>木</v>
      </c>
      <c r="AR19" s="153" t="str">
        <f t="shared" si="3"/>
        <v>金</v>
      </c>
      <c r="AS19" s="153" t="str">
        <f t="shared" si="3"/>
        <v>土</v>
      </c>
      <c r="AT19" s="153" t="str">
        <f t="shared" si="3"/>
        <v>日</v>
      </c>
      <c r="AU19" s="153" t="str">
        <f t="shared" si="3"/>
        <v>月</v>
      </c>
      <c r="AV19" s="153" t="str">
        <f t="shared" si="3"/>
        <v>火</v>
      </c>
      <c r="AW19" s="153" t="str">
        <f t="shared" si="3"/>
        <v>水</v>
      </c>
      <c r="AX19" s="153" t="str">
        <f t="shared" si="3"/>
        <v>木</v>
      </c>
      <c r="AY19" s="153" t="str">
        <f t="shared" si="3"/>
        <v>金</v>
      </c>
      <c r="AZ19" s="153" t="str">
        <f t="shared" si="3"/>
        <v>土</v>
      </c>
      <c r="BA19" s="153" t="str">
        <f t="shared" si="3"/>
        <v>日</v>
      </c>
      <c r="BB19" s="153" t="str">
        <f t="shared" si="3"/>
        <v>月</v>
      </c>
      <c r="BC19" s="153" t="str">
        <f t="shared" si="3"/>
        <v>火</v>
      </c>
      <c r="BD19" s="153" t="str">
        <f t="shared" si="3"/>
        <v>水</v>
      </c>
      <c r="BE19" s="153" t="str">
        <f t="shared" si="3"/>
        <v>木</v>
      </c>
      <c r="BF19" s="153" t="str">
        <f t="shared" si="3"/>
        <v>金</v>
      </c>
      <c r="BG19" s="153" t="str">
        <f t="shared" si="3"/>
        <v>土</v>
      </c>
      <c r="BH19" s="153" t="str">
        <f t="shared" si="3"/>
        <v>日</v>
      </c>
      <c r="BI19" s="153" t="str">
        <f t="shared" si="3"/>
        <v>月</v>
      </c>
      <c r="BJ19" s="153" t="str">
        <f t="shared" si="3"/>
        <v>火</v>
      </c>
      <c r="BK19" s="153" t="str">
        <f t="shared" si="3"/>
        <v>水</v>
      </c>
      <c r="BL19" s="153" t="str">
        <f t="shared" si="3"/>
        <v>木</v>
      </c>
      <c r="BM19" s="153" t="str">
        <f t="shared" si="3"/>
        <v>金</v>
      </c>
      <c r="BN19" s="318"/>
      <c r="BO19" s="319"/>
      <c r="BP19" s="319"/>
      <c r="BQ19" s="319"/>
      <c r="BR19" s="320"/>
    </row>
    <row r="20" spans="2:70" ht="31.5" customHeight="1" thickBot="1" x14ac:dyDescent="0.2">
      <c r="B20" s="321" t="str">
        <f>B7</f>
        <v>休工予定日
（土日）</v>
      </c>
      <c r="C20" s="380"/>
      <c r="D20" s="217"/>
      <c r="E20" s="115"/>
      <c r="F20" s="115"/>
      <c r="G20" s="115"/>
      <c r="H20" s="115"/>
      <c r="I20" s="115" t="s">
        <v>72</v>
      </c>
      <c r="J20" s="115" t="s">
        <v>72</v>
      </c>
      <c r="K20" s="115"/>
      <c r="L20" s="115"/>
      <c r="M20" s="115"/>
      <c r="N20" s="115"/>
      <c r="O20" s="115"/>
      <c r="P20" s="115" t="s">
        <v>72</v>
      </c>
      <c r="Q20" s="115" t="s">
        <v>72</v>
      </c>
      <c r="R20" s="115"/>
      <c r="S20" s="115"/>
      <c r="T20" s="115"/>
      <c r="U20" s="115"/>
      <c r="V20" s="115"/>
      <c r="W20" s="115" t="s">
        <v>72</v>
      </c>
      <c r="X20" s="115" t="s">
        <v>72</v>
      </c>
      <c r="Y20" s="115"/>
      <c r="Z20" s="115"/>
      <c r="AA20" s="115"/>
      <c r="AB20" s="115"/>
      <c r="AC20" s="115"/>
      <c r="AD20" s="115" t="s">
        <v>72</v>
      </c>
      <c r="AE20" s="115" t="s">
        <v>72</v>
      </c>
      <c r="AF20" s="115"/>
      <c r="AG20" s="115"/>
      <c r="AH20" s="126"/>
      <c r="AI20" s="174"/>
      <c r="AJ20" s="115"/>
      <c r="AK20" s="115"/>
      <c r="AL20" s="115" t="s">
        <v>72</v>
      </c>
      <c r="AM20" s="115" t="s">
        <v>72</v>
      </c>
      <c r="AN20" s="115"/>
      <c r="AO20" s="115"/>
      <c r="AP20" s="115"/>
      <c r="AQ20" s="115"/>
      <c r="AR20" s="115"/>
      <c r="AS20" s="115" t="s">
        <v>72</v>
      </c>
      <c r="AT20" s="115" t="s">
        <v>72</v>
      </c>
      <c r="AU20" s="115"/>
      <c r="AV20" s="115"/>
      <c r="AW20" s="115"/>
      <c r="AX20" s="115"/>
      <c r="AY20" s="115"/>
      <c r="AZ20" s="115" t="s">
        <v>72</v>
      </c>
      <c r="BA20" s="115" t="s">
        <v>72</v>
      </c>
      <c r="BB20" s="115"/>
      <c r="BC20" s="115"/>
      <c r="BD20" s="115"/>
      <c r="BE20" s="115"/>
      <c r="BF20" s="115"/>
      <c r="BG20" s="115" t="s">
        <v>72</v>
      </c>
      <c r="BH20" s="115" t="s">
        <v>72</v>
      </c>
      <c r="BI20" s="115"/>
      <c r="BJ20" s="115"/>
      <c r="BK20" s="115"/>
      <c r="BL20" s="115"/>
      <c r="BM20" s="239"/>
      <c r="BN20" s="323"/>
      <c r="BO20" s="324"/>
      <c r="BP20" s="324"/>
      <c r="BQ20" s="324"/>
      <c r="BR20" s="325"/>
    </row>
    <row r="21" spans="2:70" ht="15" customHeight="1" x14ac:dyDescent="0.15">
      <c r="B21" s="326" t="s">
        <v>74</v>
      </c>
      <c r="C21" s="363"/>
      <c r="D21" s="201"/>
      <c r="E21" s="116"/>
      <c r="F21" s="116"/>
      <c r="G21" s="116"/>
      <c r="H21" s="116"/>
      <c r="I21" s="116" t="s">
        <v>39</v>
      </c>
      <c r="J21" s="116"/>
      <c r="K21" s="116"/>
      <c r="L21" s="116"/>
      <c r="M21" s="116"/>
      <c r="N21" s="116"/>
      <c r="O21" s="116" t="s">
        <v>71</v>
      </c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56"/>
      <c r="AF21" s="188"/>
      <c r="AG21" s="188"/>
      <c r="AH21" s="190"/>
      <c r="AI21" s="175"/>
      <c r="AJ21" s="116"/>
      <c r="AK21" s="69"/>
      <c r="AL21" s="116" t="s">
        <v>39</v>
      </c>
      <c r="AM21" s="69"/>
      <c r="AN21" s="116"/>
      <c r="AO21" s="116"/>
      <c r="AP21" s="116"/>
      <c r="AQ21" s="69"/>
      <c r="AR21" s="69"/>
      <c r="AS21" s="69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 t="s">
        <v>71</v>
      </c>
      <c r="BG21" s="116"/>
      <c r="BH21" s="116"/>
      <c r="BI21" s="116"/>
      <c r="BJ21" s="156"/>
      <c r="BK21" s="156"/>
      <c r="BL21" s="188"/>
      <c r="BM21" s="189"/>
      <c r="BN21" s="391"/>
      <c r="BO21" s="370"/>
      <c r="BP21" s="370"/>
      <c r="BQ21" s="370"/>
      <c r="BR21" s="371"/>
    </row>
    <row r="22" spans="2:70" ht="15" customHeight="1" x14ac:dyDescent="0.15">
      <c r="B22" s="387" t="s">
        <v>75</v>
      </c>
      <c r="C22" s="388"/>
      <c r="D22" s="14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157"/>
      <c r="AF22" s="71"/>
      <c r="AG22" s="71"/>
      <c r="AH22" s="127"/>
      <c r="AI22" s="176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157"/>
      <c r="BK22" s="157"/>
      <c r="BL22" s="71"/>
      <c r="BM22" s="157"/>
      <c r="BN22" s="333"/>
      <c r="BO22" s="334"/>
      <c r="BP22" s="334"/>
      <c r="BQ22" s="334"/>
      <c r="BR22" s="335"/>
    </row>
    <row r="23" spans="2:70" ht="15" customHeight="1" thickBot="1" x14ac:dyDescent="0.2">
      <c r="B23" s="413"/>
      <c r="C23" s="414"/>
      <c r="D23" s="146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58"/>
      <c r="AF23" s="144"/>
      <c r="AG23" s="144"/>
      <c r="AH23" s="145"/>
      <c r="AI23" s="177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58"/>
      <c r="BK23" s="158"/>
      <c r="BL23" s="144"/>
      <c r="BM23" s="145"/>
      <c r="BN23" s="183"/>
      <c r="BO23" s="61"/>
      <c r="BP23" s="61"/>
      <c r="BQ23" s="61"/>
      <c r="BR23" s="62"/>
    </row>
    <row r="24" spans="2:70" ht="15" customHeight="1" x14ac:dyDescent="0.15">
      <c r="B24" s="415" t="str">
        <f>B11</f>
        <v>休工日●</v>
      </c>
      <c r="C24" s="416"/>
      <c r="D24" s="142"/>
      <c r="E24" s="52"/>
      <c r="F24" s="52"/>
      <c r="G24" s="52"/>
      <c r="H24" s="52"/>
      <c r="I24" s="52" t="s">
        <v>38</v>
      </c>
      <c r="J24" s="52" t="s">
        <v>38</v>
      </c>
      <c r="K24" s="52"/>
      <c r="L24" s="52"/>
      <c r="M24" s="52"/>
      <c r="N24" s="52"/>
      <c r="O24" s="52"/>
      <c r="P24" s="52" t="s">
        <v>38</v>
      </c>
      <c r="Q24" s="52" t="s">
        <v>38</v>
      </c>
      <c r="R24" s="52"/>
      <c r="S24" s="52"/>
      <c r="T24" s="52"/>
      <c r="U24" s="52"/>
      <c r="V24" s="52"/>
      <c r="W24" s="52" t="s">
        <v>38</v>
      </c>
      <c r="X24" s="52" t="s">
        <v>38</v>
      </c>
      <c r="Y24" s="52"/>
      <c r="Z24" s="52"/>
      <c r="AA24" s="52"/>
      <c r="AB24" s="52"/>
      <c r="AC24" s="52"/>
      <c r="AD24" s="52" t="s">
        <v>38</v>
      </c>
      <c r="AE24" s="52" t="s">
        <v>38</v>
      </c>
      <c r="AF24" s="52"/>
      <c r="AG24" s="52"/>
      <c r="AH24" s="129"/>
      <c r="AI24" s="178"/>
      <c r="AJ24" s="52"/>
      <c r="AK24" s="52"/>
      <c r="AL24" s="52"/>
      <c r="AM24" s="52" t="s">
        <v>38</v>
      </c>
      <c r="AN24" s="52"/>
      <c r="AO24" s="52"/>
      <c r="AP24" s="52"/>
      <c r="AQ24" s="52"/>
      <c r="AR24" s="52"/>
      <c r="AS24" s="52" t="s">
        <v>38</v>
      </c>
      <c r="AT24" s="52" t="s">
        <v>38</v>
      </c>
      <c r="AU24" s="52"/>
      <c r="AV24" s="52"/>
      <c r="AW24" s="52"/>
      <c r="AX24" s="52"/>
      <c r="AY24" s="52"/>
      <c r="AZ24" s="52" t="s">
        <v>38</v>
      </c>
      <c r="BA24" s="52" t="s">
        <v>38</v>
      </c>
      <c r="BB24" s="52"/>
      <c r="BC24" s="52"/>
      <c r="BD24" s="52"/>
      <c r="BE24" s="52"/>
      <c r="BF24" s="52" t="s">
        <v>38</v>
      </c>
      <c r="BG24" s="52" t="s">
        <v>38</v>
      </c>
      <c r="BH24" s="52" t="s">
        <v>38</v>
      </c>
      <c r="BI24" s="52"/>
      <c r="BJ24" s="52"/>
      <c r="BK24" s="172" t="s">
        <v>38</v>
      </c>
      <c r="BL24" s="52"/>
      <c r="BM24" s="159"/>
      <c r="BN24" s="381">
        <f>COUNTIF(D24:BM24,"●")</f>
        <v>17</v>
      </c>
      <c r="BO24" s="382"/>
      <c r="BP24" s="382"/>
      <c r="BQ24" s="382"/>
      <c r="BR24" s="383"/>
    </row>
    <row r="25" spans="2:70" s="55" customFormat="1" ht="15" customHeight="1" thickBot="1" x14ac:dyDescent="0.2">
      <c r="B25" s="310" t="str">
        <f>B12</f>
        <v>対象外×</v>
      </c>
      <c r="C25" s="362"/>
      <c r="D25" s="233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30"/>
      <c r="AI25" s="179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79"/>
      <c r="BN25" s="384">
        <f>COUNTIF(D25:BM25,"×")+COUNTIF(D25:BK25,"△")</f>
        <v>0</v>
      </c>
      <c r="BO25" s="385"/>
      <c r="BP25" s="385"/>
      <c r="BQ25" s="385"/>
      <c r="BR25" s="386"/>
    </row>
    <row r="26" spans="2:70" s="55" customFormat="1" ht="15" customHeight="1" thickBot="1" x14ac:dyDescent="0.2">
      <c r="B26" s="283" t="str">
        <f>B13</f>
        <v>完全週休2日チェック</v>
      </c>
      <c r="C26" s="284"/>
      <c r="D26" s="228" t="str">
        <f>IF(AND($D20="○",D24=""),"NG","")</f>
        <v/>
      </c>
      <c r="E26" s="229" t="str">
        <f>IF(AND($E20="○",E24=""),"NG","")</f>
        <v/>
      </c>
      <c r="F26" s="229" t="str">
        <f>IF(AND($F20="○",F24=""),"NG","")</f>
        <v/>
      </c>
      <c r="G26" s="229" t="str">
        <f>IF(AND($G20="○",G24=""),"NG","")</f>
        <v/>
      </c>
      <c r="H26" s="229" t="str">
        <f>IF(AND($H20="○",H24=""),"NG","")</f>
        <v/>
      </c>
      <c r="I26" s="229" t="str">
        <f>IF(AND($I20="○",I24=""),"NG","")</f>
        <v/>
      </c>
      <c r="J26" s="229" t="str">
        <f>IF(AND($J20="○",J24=""),"NG","")</f>
        <v/>
      </c>
      <c r="K26" s="229" t="str">
        <f>IF(AND($K20="○",K24=""),"NG","")</f>
        <v/>
      </c>
      <c r="L26" s="229" t="str">
        <f>IF(AND($L20="○",L24=""),"NG","")</f>
        <v/>
      </c>
      <c r="M26" s="229" t="str">
        <f>IF(AND($M20="○",M24=""),"NG","")</f>
        <v/>
      </c>
      <c r="N26" s="229" t="str">
        <f>IF(AND($N20="○",N24=""),"NG","")</f>
        <v/>
      </c>
      <c r="O26" s="229" t="str">
        <f>IF(AND($O20="○",O24=""),"NG","")</f>
        <v/>
      </c>
      <c r="P26" s="229" t="str">
        <f>IF(AND($P20="○",P24=""),"NG","")</f>
        <v/>
      </c>
      <c r="Q26" s="229" t="str">
        <f>IF(AND($Q20="○",Q24=""),"NG","")</f>
        <v/>
      </c>
      <c r="R26" s="229" t="str">
        <f>IF(AND($R20="○",R24=""),"NG","")</f>
        <v/>
      </c>
      <c r="S26" s="229" t="str">
        <f>IF(AND($S20="○",S24=""),"NG","")</f>
        <v/>
      </c>
      <c r="T26" s="229" t="str">
        <f>IF(AND($T20="○",T24=""),"NG","")</f>
        <v/>
      </c>
      <c r="U26" s="229" t="str">
        <f>IF(AND($U20="○",U24=""),"NG","")</f>
        <v/>
      </c>
      <c r="V26" s="229" t="str">
        <f>IF(AND($V20="○",V24=""),"NG","")</f>
        <v/>
      </c>
      <c r="W26" s="229" t="str">
        <f>IF(AND($W20="○",W24=""),"NG","")</f>
        <v/>
      </c>
      <c r="X26" s="229" t="str">
        <f>IF(AND($X20="○",X24=""),"NG","")</f>
        <v/>
      </c>
      <c r="Y26" s="229" t="str">
        <f>IF(AND($Y20="○",Y24=""),"NG","")</f>
        <v/>
      </c>
      <c r="Z26" s="229" t="str">
        <f>IF(AND($Z20="○",Z24=""),"NG","")</f>
        <v/>
      </c>
      <c r="AA26" s="229" t="str">
        <f>IF(AND($AA20="○",AA24=""),"NG","")</f>
        <v/>
      </c>
      <c r="AB26" s="229" t="str">
        <f>IF(AND($AB20="○",AB24=""),"NG","")</f>
        <v/>
      </c>
      <c r="AC26" s="229" t="str">
        <f>IF(AND($AC20="○",AC24=""),"NG","")</f>
        <v/>
      </c>
      <c r="AD26" s="229" t="str">
        <f>IF(AND($AD20="○",AD24=""),"NG","")</f>
        <v/>
      </c>
      <c r="AE26" s="229" t="str">
        <f>IF(AND($AE20="○",AE24=""),"NG","")</f>
        <v/>
      </c>
      <c r="AF26" s="229" t="str">
        <f>IF(AND($AF20="○",AF24=""),"NG","")</f>
        <v/>
      </c>
      <c r="AG26" s="229" t="str">
        <f>IF(AND($AG20="○",AG24=""),"NG","")</f>
        <v/>
      </c>
      <c r="AH26" s="230" t="str">
        <f>IF(AND($AH20="○",AH24=""),"NG","")</f>
        <v/>
      </c>
      <c r="AI26" s="231" t="str">
        <f>IF(AND($AI20="○",AI24=""),"NG","")</f>
        <v/>
      </c>
      <c r="AJ26" s="229" t="str">
        <f>IF(AND($AJ20="○",AJ24=""),"NG","")</f>
        <v/>
      </c>
      <c r="AK26" s="229" t="str">
        <f>IF(AND($AK20="○",AK24=""),"NG","")</f>
        <v/>
      </c>
      <c r="AL26" s="229" t="str">
        <f>IF(AND($AL20="○",AL24=""),"NG","")</f>
        <v>NG</v>
      </c>
      <c r="AM26" s="229" t="str">
        <f>IF(AND($AM20="○",AM24=""),"NG","")</f>
        <v/>
      </c>
      <c r="AN26" s="229" t="str">
        <f>IF(AND($AN20="○",AN24=""),"NG","")</f>
        <v/>
      </c>
      <c r="AO26" s="229" t="str">
        <f>IF(AND($AO20="○",AO24=""),"NG","")</f>
        <v/>
      </c>
      <c r="AP26" s="229" t="str">
        <f>IF(AND($AP20="○",AP24=""),"NG","")</f>
        <v/>
      </c>
      <c r="AQ26" s="229" t="str">
        <f>IF(AND($AQ20="○",AQ24=""),"NG","")</f>
        <v/>
      </c>
      <c r="AR26" s="229" t="str">
        <f>IF(AND($AR20="○",AR24=""),"NG","")</f>
        <v/>
      </c>
      <c r="AS26" s="229" t="str">
        <f>IF(AND($AS20="○",AS24=""),"NG","")</f>
        <v/>
      </c>
      <c r="AT26" s="229" t="str">
        <f>IF(AND($AT20="○",AT24=""),"NG","")</f>
        <v/>
      </c>
      <c r="AU26" s="229" t="str">
        <f>IF(AND($AU20="○",AU24=""),"NG","")</f>
        <v/>
      </c>
      <c r="AV26" s="229" t="str">
        <f>IF(AND($AV20="○",AV24=""),"NG","")</f>
        <v/>
      </c>
      <c r="AW26" s="229" t="str">
        <f>IF(AND($AW20="○",AW24=""),"NG","")</f>
        <v/>
      </c>
      <c r="AX26" s="229" t="str">
        <f>IF(AND($AX20="○",AX24=""),"NG","")</f>
        <v/>
      </c>
      <c r="AY26" s="229" t="str">
        <f>IF(AND($AY20="○",AY24=""),"NG","")</f>
        <v/>
      </c>
      <c r="AZ26" s="229" t="str">
        <f>IF(AND($AZ20="○",AZ24=""),"NG","")</f>
        <v/>
      </c>
      <c r="BA26" s="229" t="str">
        <f>IF(AND($BA20="○",BA24=""),"NG","")</f>
        <v/>
      </c>
      <c r="BB26" s="229" t="str">
        <f>IF(AND($BB20="○",BB24=""),"NG","")</f>
        <v/>
      </c>
      <c r="BC26" s="229" t="str">
        <f>IF(AND($BC20="○",BC24=""),"NG","")</f>
        <v/>
      </c>
      <c r="BD26" s="229" t="str">
        <f>IF(AND($BD20="○",BD24=""),"NG","")</f>
        <v/>
      </c>
      <c r="BE26" s="229" t="str">
        <f>IF(AND($BE20="○",BE24=""),"NG","")</f>
        <v/>
      </c>
      <c r="BF26" s="229" t="str">
        <f>IF(AND($BF20="○",BF24=""),"NG","")</f>
        <v/>
      </c>
      <c r="BG26" s="229" t="str">
        <f>IF(AND($BG20="○",BG24=""),"NG","")</f>
        <v/>
      </c>
      <c r="BH26" s="229" t="str">
        <f>IF(AND($BH20="○",BH24=""),"NG","")</f>
        <v/>
      </c>
      <c r="BI26" s="229" t="str">
        <f>IF(AND($BI20="○",BI24=""),"NG","")</f>
        <v/>
      </c>
      <c r="BJ26" s="229" t="str">
        <f>IF(AND($BJ20="○",BJ24=""),"NG","")</f>
        <v/>
      </c>
      <c r="BK26" s="229" t="str">
        <f>IF(AND($BK20="○",BK24=""),"NG","")</f>
        <v/>
      </c>
      <c r="BL26" s="229" t="str">
        <f>IF(AND($BL20="○",BL24=""),"NG","")</f>
        <v/>
      </c>
      <c r="BM26" s="229" t="str">
        <f>IF(AND($BM20="○",BM24=""),"NG","")</f>
        <v/>
      </c>
      <c r="BN26" s="285" t="str">
        <f>IF(COUNTIF(D26:BM26,"NG")&gt;0,"NG","OK")</f>
        <v>NG</v>
      </c>
      <c r="BO26" s="286"/>
      <c r="BP26" s="286"/>
      <c r="BQ26" s="286"/>
      <c r="BR26" s="287"/>
    </row>
    <row r="27" spans="2:70" ht="19.5" customHeight="1" thickBot="1" x14ac:dyDescent="0.2">
      <c r="B27" s="54"/>
      <c r="C27" s="220"/>
      <c r="D27" s="355" t="s">
        <v>35</v>
      </c>
      <c r="E27" s="356"/>
      <c r="F27" s="356"/>
      <c r="G27" s="357"/>
      <c r="H27" s="358">
        <f>IF(AND(YEAR($AP$3)=YEAR(D18),MONTH($AP$3)=MONTH(D18)),$AP$3-D18+1,DAY(EOMONTH(D18,0)))</f>
        <v>30</v>
      </c>
      <c r="I27" s="359"/>
      <c r="J27" s="360" t="s">
        <v>51</v>
      </c>
      <c r="K27" s="361"/>
      <c r="L27" s="361"/>
      <c r="M27" s="361"/>
      <c r="N27" s="364">
        <f>COUNTIF(D25:AH25,"×")</f>
        <v>0</v>
      </c>
      <c r="O27" s="365"/>
      <c r="P27" s="366" t="s">
        <v>43</v>
      </c>
      <c r="Q27" s="367"/>
      <c r="R27" s="367"/>
      <c r="S27" s="367"/>
      <c r="T27" s="368">
        <f>H27-N27</f>
        <v>30</v>
      </c>
      <c r="U27" s="369"/>
      <c r="V27" s="360" t="str">
        <f>V14</f>
        <v>土日数</v>
      </c>
      <c r="W27" s="361"/>
      <c r="X27" s="361"/>
      <c r="Y27" s="361"/>
      <c r="Z27" s="350">
        <f>COUNTIF(D20:AH20,"○")</f>
        <v>8</v>
      </c>
      <c r="AA27" s="351"/>
      <c r="AB27" s="348" t="s">
        <v>15</v>
      </c>
      <c r="AC27" s="348"/>
      <c r="AD27" s="348"/>
      <c r="AE27" s="349"/>
      <c r="AF27" s="352">
        <f>COUNTIF(D24:AH24,"●")</f>
        <v>8</v>
      </c>
      <c r="AG27" s="353"/>
      <c r="AH27" s="354"/>
      <c r="AI27" s="355" t="s">
        <v>35</v>
      </c>
      <c r="AJ27" s="356"/>
      <c r="AK27" s="356"/>
      <c r="AL27" s="357"/>
      <c r="AM27" s="358">
        <f>IF(AND(YEAR($AP$3)=YEAR(AI18),MONTH($AP$3)=MONTH(AI18)),$AP$3-AI18+1,DAY(EOMONTH(AI18,0)))</f>
        <v>31</v>
      </c>
      <c r="AN27" s="359"/>
      <c r="AO27" s="360" t="s">
        <v>51</v>
      </c>
      <c r="AP27" s="361"/>
      <c r="AQ27" s="361"/>
      <c r="AR27" s="361"/>
      <c r="AS27" s="364">
        <f>COUNTIF(AI25:BM25,"×")</f>
        <v>0</v>
      </c>
      <c r="AT27" s="365"/>
      <c r="AU27" s="366" t="s">
        <v>43</v>
      </c>
      <c r="AV27" s="367"/>
      <c r="AW27" s="367"/>
      <c r="AX27" s="367"/>
      <c r="AY27" s="368">
        <f>AM27-AS27</f>
        <v>31</v>
      </c>
      <c r="AZ27" s="369"/>
      <c r="BA27" s="360" t="str">
        <f>V14</f>
        <v>土日数</v>
      </c>
      <c r="BB27" s="361"/>
      <c r="BC27" s="361"/>
      <c r="BD27" s="361"/>
      <c r="BE27" s="350">
        <f>COUNTIF(AI20:BM20,"○")</f>
        <v>8</v>
      </c>
      <c r="BF27" s="351"/>
      <c r="BG27" s="348" t="s">
        <v>15</v>
      </c>
      <c r="BH27" s="348"/>
      <c r="BI27" s="348"/>
      <c r="BJ27" s="349"/>
      <c r="BK27" s="352">
        <f>COUNTIF(AI24:BM24,"●")</f>
        <v>9</v>
      </c>
      <c r="BL27" s="353"/>
      <c r="BM27" s="354"/>
      <c r="BN27" s="148"/>
    </row>
    <row r="28" spans="2:70" ht="19.5" customHeight="1" thickBot="1" x14ac:dyDescent="0.2">
      <c r="B28" s="54"/>
      <c r="C28" s="220"/>
      <c r="D28" s="256" t="s">
        <v>49</v>
      </c>
      <c r="E28" s="257"/>
      <c r="F28" s="257"/>
      <c r="G28" s="258"/>
      <c r="H28" s="198">
        <f>AF27</f>
        <v>8</v>
      </c>
      <c r="I28" s="195" t="s">
        <v>42</v>
      </c>
      <c r="J28" s="199">
        <f>T27</f>
        <v>30</v>
      </c>
      <c r="K28" s="204" t="s">
        <v>12</v>
      </c>
      <c r="L28" s="259">
        <f>H28/J28*100</f>
        <v>26.666666666666668</v>
      </c>
      <c r="M28" s="259"/>
      <c r="N28" s="204" t="s">
        <v>13</v>
      </c>
      <c r="O28" s="260" t="str">
        <f>IF(L28&gt;28.5,"OK",IF(L28=28.5,"OK",IF(L28&lt;28.5,"NG")))</f>
        <v>NG</v>
      </c>
      <c r="P28" s="261"/>
      <c r="Q28" s="262"/>
      <c r="R28" s="263" t="s">
        <v>50</v>
      </c>
      <c r="S28" s="264"/>
      <c r="T28" s="264"/>
      <c r="U28" s="265"/>
      <c r="V28" s="197">
        <f>AF27</f>
        <v>8</v>
      </c>
      <c r="W28" s="205" t="s">
        <v>42</v>
      </c>
      <c r="X28" s="200">
        <f>Z27</f>
        <v>8</v>
      </c>
      <c r="Y28" s="196" t="s">
        <v>12</v>
      </c>
      <c r="Z28" s="266">
        <f>V28/X28*100</f>
        <v>100</v>
      </c>
      <c r="AA28" s="266"/>
      <c r="AB28" s="194" t="s">
        <v>13</v>
      </c>
      <c r="AC28" s="267" t="str">
        <f>IF(Z28&gt;100,"OK",IF(Z28=100,"OK",IF(Z28&lt;100,"NG")))</f>
        <v>OK</v>
      </c>
      <c r="AD28" s="268"/>
      <c r="AE28" s="269"/>
      <c r="AF28" s="270" t="str">
        <f>IF(OR(L28&gt;=28.5,Z28&gt;=100),"OK","NG")</f>
        <v>OK</v>
      </c>
      <c r="AG28" s="271"/>
      <c r="AH28" s="272"/>
      <c r="AI28" s="256" t="s">
        <v>49</v>
      </c>
      <c r="AJ28" s="257"/>
      <c r="AK28" s="257"/>
      <c r="AL28" s="258"/>
      <c r="AM28" s="198">
        <f>BK27</f>
        <v>9</v>
      </c>
      <c r="AN28" s="195" t="s">
        <v>42</v>
      </c>
      <c r="AO28" s="199">
        <f>AY27</f>
        <v>31</v>
      </c>
      <c r="AP28" s="204" t="s">
        <v>12</v>
      </c>
      <c r="AQ28" s="259">
        <f>AM28/AO28*100</f>
        <v>29.032258064516132</v>
      </c>
      <c r="AR28" s="259"/>
      <c r="AS28" s="204" t="s">
        <v>13</v>
      </c>
      <c r="AT28" s="260" t="str">
        <f>IF(AQ28&gt;28.5,"OK",IF(AQ28=28.5,"OK",IF(AQ28&lt;28.5,"NG")))</f>
        <v>OK</v>
      </c>
      <c r="AU28" s="261"/>
      <c r="AV28" s="262"/>
      <c r="AW28" s="263" t="s">
        <v>50</v>
      </c>
      <c r="AX28" s="264"/>
      <c r="AY28" s="264"/>
      <c r="AZ28" s="265"/>
      <c r="BA28" s="197">
        <f>BK27</f>
        <v>9</v>
      </c>
      <c r="BB28" s="205" t="s">
        <v>42</v>
      </c>
      <c r="BC28" s="200">
        <f>BE27</f>
        <v>8</v>
      </c>
      <c r="BD28" s="196" t="s">
        <v>12</v>
      </c>
      <c r="BE28" s="266">
        <f>BA28/BC28*100</f>
        <v>112.5</v>
      </c>
      <c r="BF28" s="266"/>
      <c r="BG28" s="194" t="s">
        <v>13</v>
      </c>
      <c r="BH28" s="267" t="str">
        <f>IF(BE28&gt;100,"OK",IF(BE28=100,"OK",IF(BE28&lt;100,"NG")))</f>
        <v>OK</v>
      </c>
      <c r="BI28" s="268"/>
      <c r="BJ28" s="269"/>
      <c r="BK28" s="270" t="str">
        <f>IF(OR(AQ28&gt;=28.5,BE28&gt;=100),"OK","NG")</f>
        <v>OK</v>
      </c>
      <c r="BL28" s="271"/>
      <c r="BM28" s="272"/>
      <c r="BN28" s="148"/>
    </row>
    <row r="29" spans="2:70" ht="12" customHeight="1" thickBot="1" x14ac:dyDescent="0.2">
      <c r="B29" s="22"/>
      <c r="C29" s="23"/>
      <c r="D29" s="24"/>
      <c r="E29" s="29"/>
      <c r="F29" s="6"/>
      <c r="G29" s="30"/>
      <c r="H29" s="31"/>
      <c r="I29" s="32"/>
      <c r="J29" s="6"/>
      <c r="K29" s="37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8"/>
    </row>
    <row r="30" spans="2:70" ht="17.25" customHeight="1" x14ac:dyDescent="0.15">
      <c r="B30" s="306" t="s">
        <v>0</v>
      </c>
      <c r="C30" s="307"/>
      <c r="D30" s="211">
        <f>MONTH(EDATE(AE$3,4))</f>
        <v>11</v>
      </c>
      <c r="E30" s="138" t="s">
        <v>44</v>
      </c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170"/>
      <c r="AG30" s="170"/>
      <c r="AH30" s="170"/>
      <c r="AI30" s="210">
        <f>MONTH(EDATE(AE$3,5))</f>
        <v>12</v>
      </c>
      <c r="AJ30" s="138" t="s">
        <v>44</v>
      </c>
      <c r="AK30" s="206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170"/>
      <c r="BM30" s="203"/>
      <c r="BN30" s="313" t="s">
        <v>1</v>
      </c>
      <c r="BO30" s="313"/>
      <c r="BP30" s="313"/>
      <c r="BQ30" s="313"/>
      <c r="BR30" s="314"/>
    </row>
    <row r="31" spans="2:70" ht="15" customHeight="1" x14ac:dyDescent="0.15">
      <c r="B31" s="308"/>
      <c r="C31" s="309"/>
      <c r="D31" s="133">
        <f>DATE(YEAR(AE$3),MONTH(AE$3)+4,1)</f>
        <v>45962</v>
      </c>
      <c r="E31" s="107">
        <f>DATE(YEAR(D31),MONTH(D31),DAY(D31)+1)</f>
        <v>45963</v>
      </c>
      <c r="F31" s="107">
        <f t="shared" ref="F31:BJ31" si="4">DATE(YEAR(E31),MONTH(E31),DAY(E31)+1)</f>
        <v>45964</v>
      </c>
      <c r="G31" s="107">
        <f t="shared" si="4"/>
        <v>45965</v>
      </c>
      <c r="H31" s="107">
        <f t="shared" si="4"/>
        <v>45966</v>
      </c>
      <c r="I31" s="107">
        <f t="shared" si="4"/>
        <v>45967</v>
      </c>
      <c r="J31" s="107">
        <f t="shared" si="4"/>
        <v>45968</v>
      </c>
      <c r="K31" s="107">
        <f t="shared" si="4"/>
        <v>45969</v>
      </c>
      <c r="L31" s="107">
        <f t="shared" si="4"/>
        <v>45970</v>
      </c>
      <c r="M31" s="107">
        <f t="shared" si="4"/>
        <v>45971</v>
      </c>
      <c r="N31" s="107">
        <f t="shared" si="4"/>
        <v>45972</v>
      </c>
      <c r="O31" s="107">
        <f t="shared" si="4"/>
        <v>45973</v>
      </c>
      <c r="P31" s="107">
        <f t="shared" si="4"/>
        <v>45974</v>
      </c>
      <c r="Q31" s="107">
        <f t="shared" si="4"/>
        <v>45975</v>
      </c>
      <c r="R31" s="107">
        <f t="shared" si="4"/>
        <v>45976</v>
      </c>
      <c r="S31" s="107">
        <f t="shared" si="4"/>
        <v>45977</v>
      </c>
      <c r="T31" s="107">
        <f t="shared" si="4"/>
        <v>45978</v>
      </c>
      <c r="U31" s="107">
        <f t="shared" si="4"/>
        <v>45979</v>
      </c>
      <c r="V31" s="107">
        <f t="shared" si="4"/>
        <v>45980</v>
      </c>
      <c r="W31" s="107">
        <f t="shared" si="4"/>
        <v>45981</v>
      </c>
      <c r="X31" s="107">
        <f t="shared" si="4"/>
        <v>45982</v>
      </c>
      <c r="Y31" s="107">
        <f t="shared" si="4"/>
        <v>45983</v>
      </c>
      <c r="Z31" s="107">
        <f t="shared" si="4"/>
        <v>45984</v>
      </c>
      <c r="AA31" s="107">
        <f t="shared" si="4"/>
        <v>45985</v>
      </c>
      <c r="AB31" s="107">
        <f t="shared" si="4"/>
        <v>45986</v>
      </c>
      <c r="AC31" s="107">
        <f t="shared" si="4"/>
        <v>45987</v>
      </c>
      <c r="AD31" s="107">
        <f t="shared" si="4"/>
        <v>45988</v>
      </c>
      <c r="AE31" s="154">
        <f t="shared" si="4"/>
        <v>45989</v>
      </c>
      <c r="AF31" s="107">
        <f>IF(AE31="","",IF(DAY(AE31+1)=1,"",AE31+1))</f>
        <v>45990</v>
      </c>
      <c r="AG31" s="107">
        <f>IF(AF31="","",IF(DAY(AF31+1)=1,"",AF31+1))</f>
        <v>45991</v>
      </c>
      <c r="AH31" s="122" t="str">
        <f>IF(AG31="","",IF(DAY(AG31+1)=1,"",AG31+1))</f>
        <v/>
      </c>
      <c r="AI31" s="163">
        <f>DATE(YEAR(AE$3),MONTH(AE$3)+5,1)</f>
        <v>45992</v>
      </c>
      <c r="AJ31" s="107">
        <f t="shared" si="4"/>
        <v>45993</v>
      </c>
      <c r="AK31" s="107">
        <f t="shared" si="4"/>
        <v>45994</v>
      </c>
      <c r="AL31" s="107">
        <f t="shared" si="4"/>
        <v>45995</v>
      </c>
      <c r="AM31" s="107">
        <f t="shared" si="4"/>
        <v>45996</v>
      </c>
      <c r="AN31" s="107">
        <f t="shared" si="4"/>
        <v>45997</v>
      </c>
      <c r="AO31" s="107">
        <f t="shared" si="4"/>
        <v>45998</v>
      </c>
      <c r="AP31" s="107">
        <f t="shared" si="4"/>
        <v>45999</v>
      </c>
      <c r="AQ31" s="107">
        <f t="shared" si="4"/>
        <v>46000</v>
      </c>
      <c r="AR31" s="107">
        <f t="shared" si="4"/>
        <v>46001</v>
      </c>
      <c r="AS31" s="107">
        <f t="shared" si="4"/>
        <v>46002</v>
      </c>
      <c r="AT31" s="107">
        <f t="shared" si="4"/>
        <v>46003</v>
      </c>
      <c r="AU31" s="107">
        <f t="shared" si="4"/>
        <v>46004</v>
      </c>
      <c r="AV31" s="107">
        <f t="shared" si="4"/>
        <v>46005</v>
      </c>
      <c r="AW31" s="107">
        <f t="shared" si="4"/>
        <v>46006</v>
      </c>
      <c r="AX31" s="107">
        <f t="shared" si="4"/>
        <v>46007</v>
      </c>
      <c r="AY31" s="107">
        <f t="shared" si="4"/>
        <v>46008</v>
      </c>
      <c r="AZ31" s="107">
        <f t="shared" si="4"/>
        <v>46009</v>
      </c>
      <c r="BA31" s="107">
        <f t="shared" si="4"/>
        <v>46010</v>
      </c>
      <c r="BB31" s="107">
        <f t="shared" si="4"/>
        <v>46011</v>
      </c>
      <c r="BC31" s="107">
        <f t="shared" si="4"/>
        <v>46012</v>
      </c>
      <c r="BD31" s="107">
        <f t="shared" si="4"/>
        <v>46013</v>
      </c>
      <c r="BE31" s="107">
        <f t="shared" si="4"/>
        <v>46014</v>
      </c>
      <c r="BF31" s="107">
        <f t="shared" si="4"/>
        <v>46015</v>
      </c>
      <c r="BG31" s="107">
        <f t="shared" si="4"/>
        <v>46016</v>
      </c>
      <c r="BH31" s="107">
        <f t="shared" si="4"/>
        <v>46017</v>
      </c>
      <c r="BI31" s="107">
        <f t="shared" si="4"/>
        <v>46018</v>
      </c>
      <c r="BJ31" s="107">
        <f t="shared" si="4"/>
        <v>46019</v>
      </c>
      <c r="BK31" s="107">
        <f>IF(BJ31="","",IF(DAY(BJ31+1)=1,"",BJ31+1))</f>
        <v>46020</v>
      </c>
      <c r="BL31" s="107">
        <f>IF(BK31="","",IF(DAY(BK31+1)=1,"",BK31+1))</f>
        <v>46021</v>
      </c>
      <c r="BM31" s="122">
        <f>IF(BL31="","",IF(DAY(BL31+1)=1,"",BL31+1))</f>
        <v>46022</v>
      </c>
      <c r="BN31" s="316"/>
      <c r="BO31" s="316"/>
      <c r="BP31" s="316"/>
      <c r="BQ31" s="316"/>
      <c r="BR31" s="317"/>
    </row>
    <row r="32" spans="2:70" ht="15" customHeight="1" thickBot="1" x14ac:dyDescent="0.2">
      <c r="B32" s="310"/>
      <c r="C32" s="311"/>
      <c r="D32" s="152" t="str">
        <f>TEXT(D31,"aaa")</f>
        <v>土</v>
      </c>
      <c r="E32" s="153" t="str">
        <f t="shared" ref="E32:BM32" si="5">TEXT(E31,"aaa")</f>
        <v>日</v>
      </c>
      <c r="F32" s="153" t="str">
        <f t="shared" si="5"/>
        <v>月</v>
      </c>
      <c r="G32" s="153" t="str">
        <f t="shared" si="5"/>
        <v>火</v>
      </c>
      <c r="H32" s="153" t="str">
        <f t="shared" si="5"/>
        <v>水</v>
      </c>
      <c r="I32" s="153" t="str">
        <f t="shared" si="5"/>
        <v>木</v>
      </c>
      <c r="J32" s="153" t="str">
        <f t="shared" si="5"/>
        <v>金</v>
      </c>
      <c r="K32" s="153" t="str">
        <f t="shared" si="5"/>
        <v>土</v>
      </c>
      <c r="L32" s="153" t="str">
        <f t="shared" si="5"/>
        <v>日</v>
      </c>
      <c r="M32" s="153" t="str">
        <f t="shared" si="5"/>
        <v>月</v>
      </c>
      <c r="N32" s="153" t="str">
        <f t="shared" si="5"/>
        <v>火</v>
      </c>
      <c r="O32" s="153" t="str">
        <f t="shared" si="5"/>
        <v>水</v>
      </c>
      <c r="P32" s="153" t="str">
        <f t="shared" si="5"/>
        <v>木</v>
      </c>
      <c r="Q32" s="153" t="str">
        <f t="shared" si="5"/>
        <v>金</v>
      </c>
      <c r="R32" s="153" t="str">
        <f t="shared" si="5"/>
        <v>土</v>
      </c>
      <c r="S32" s="153" t="str">
        <f t="shared" si="5"/>
        <v>日</v>
      </c>
      <c r="T32" s="153" t="str">
        <f t="shared" si="5"/>
        <v>月</v>
      </c>
      <c r="U32" s="153" t="str">
        <f t="shared" si="5"/>
        <v>火</v>
      </c>
      <c r="V32" s="153" t="str">
        <f t="shared" si="5"/>
        <v>水</v>
      </c>
      <c r="W32" s="153" t="str">
        <f t="shared" si="5"/>
        <v>木</v>
      </c>
      <c r="X32" s="153" t="str">
        <f t="shared" si="5"/>
        <v>金</v>
      </c>
      <c r="Y32" s="153" t="str">
        <f t="shared" si="5"/>
        <v>土</v>
      </c>
      <c r="Z32" s="153" t="str">
        <f t="shared" si="5"/>
        <v>日</v>
      </c>
      <c r="AA32" s="153" t="str">
        <f t="shared" si="5"/>
        <v>月</v>
      </c>
      <c r="AB32" s="153" t="str">
        <f t="shared" si="5"/>
        <v>火</v>
      </c>
      <c r="AC32" s="153" t="str">
        <f t="shared" si="5"/>
        <v>水</v>
      </c>
      <c r="AD32" s="153" t="str">
        <f t="shared" si="5"/>
        <v>木</v>
      </c>
      <c r="AE32" s="155" t="str">
        <f t="shared" si="5"/>
        <v>金</v>
      </c>
      <c r="AF32" s="184" t="str">
        <f t="shared" si="5"/>
        <v>土</v>
      </c>
      <c r="AG32" s="184" t="str">
        <f t="shared" si="5"/>
        <v>日</v>
      </c>
      <c r="AH32" s="185" t="str">
        <f t="shared" si="5"/>
        <v/>
      </c>
      <c r="AI32" s="173" t="str">
        <f t="shared" si="5"/>
        <v>月</v>
      </c>
      <c r="AJ32" s="153" t="str">
        <f t="shared" si="5"/>
        <v>火</v>
      </c>
      <c r="AK32" s="153" t="str">
        <f t="shared" si="5"/>
        <v>水</v>
      </c>
      <c r="AL32" s="153" t="str">
        <f t="shared" si="5"/>
        <v>木</v>
      </c>
      <c r="AM32" s="153" t="str">
        <f t="shared" si="5"/>
        <v>金</v>
      </c>
      <c r="AN32" s="153" t="str">
        <f t="shared" si="5"/>
        <v>土</v>
      </c>
      <c r="AO32" s="153" t="str">
        <f t="shared" si="5"/>
        <v>日</v>
      </c>
      <c r="AP32" s="153" t="str">
        <f t="shared" si="5"/>
        <v>月</v>
      </c>
      <c r="AQ32" s="153" t="str">
        <f t="shared" si="5"/>
        <v>火</v>
      </c>
      <c r="AR32" s="153" t="str">
        <f t="shared" si="5"/>
        <v>水</v>
      </c>
      <c r="AS32" s="153" t="str">
        <f t="shared" si="5"/>
        <v>木</v>
      </c>
      <c r="AT32" s="153" t="str">
        <f t="shared" si="5"/>
        <v>金</v>
      </c>
      <c r="AU32" s="153" t="str">
        <f t="shared" si="5"/>
        <v>土</v>
      </c>
      <c r="AV32" s="153" t="str">
        <f t="shared" si="5"/>
        <v>日</v>
      </c>
      <c r="AW32" s="153" t="str">
        <f t="shared" si="5"/>
        <v>月</v>
      </c>
      <c r="AX32" s="153" t="str">
        <f t="shared" si="5"/>
        <v>火</v>
      </c>
      <c r="AY32" s="153" t="str">
        <f t="shared" si="5"/>
        <v>水</v>
      </c>
      <c r="AZ32" s="153" t="str">
        <f t="shared" si="5"/>
        <v>木</v>
      </c>
      <c r="BA32" s="153" t="str">
        <f t="shared" si="5"/>
        <v>金</v>
      </c>
      <c r="BB32" s="153" t="str">
        <f t="shared" si="5"/>
        <v>土</v>
      </c>
      <c r="BC32" s="153" t="str">
        <f t="shared" si="5"/>
        <v>日</v>
      </c>
      <c r="BD32" s="153" t="str">
        <f t="shared" si="5"/>
        <v>月</v>
      </c>
      <c r="BE32" s="153" t="str">
        <f t="shared" si="5"/>
        <v>火</v>
      </c>
      <c r="BF32" s="153" t="str">
        <f t="shared" si="5"/>
        <v>水</v>
      </c>
      <c r="BG32" s="153" t="str">
        <f t="shared" si="5"/>
        <v>木</v>
      </c>
      <c r="BH32" s="153" t="str">
        <f t="shared" si="5"/>
        <v>金</v>
      </c>
      <c r="BI32" s="153" t="str">
        <f t="shared" si="5"/>
        <v>土</v>
      </c>
      <c r="BJ32" s="153" t="str">
        <f t="shared" si="5"/>
        <v>日</v>
      </c>
      <c r="BK32" s="153" t="str">
        <f t="shared" si="5"/>
        <v>月</v>
      </c>
      <c r="BL32" s="184" t="str">
        <f t="shared" si="5"/>
        <v>火</v>
      </c>
      <c r="BM32" s="185" t="str">
        <f t="shared" si="5"/>
        <v>水</v>
      </c>
      <c r="BN32" s="319"/>
      <c r="BO32" s="319"/>
      <c r="BP32" s="319"/>
      <c r="BQ32" s="319"/>
      <c r="BR32" s="320"/>
    </row>
    <row r="33" spans="2:70" ht="31.5" customHeight="1" thickBot="1" x14ac:dyDescent="0.2">
      <c r="B33" s="321" t="str">
        <f>B7</f>
        <v>休工予定日
（土日）</v>
      </c>
      <c r="C33" s="380"/>
      <c r="D33" s="217" t="s">
        <v>72</v>
      </c>
      <c r="E33" s="115" t="s">
        <v>72</v>
      </c>
      <c r="F33" s="115"/>
      <c r="G33" s="115"/>
      <c r="H33" s="115"/>
      <c r="I33" s="115"/>
      <c r="J33" s="115"/>
      <c r="K33" s="115" t="s">
        <v>72</v>
      </c>
      <c r="L33" s="115" t="s">
        <v>72</v>
      </c>
      <c r="M33" s="115"/>
      <c r="N33" s="115"/>
      <c r="O33" s="115"/>
      <c r="P33" s="115"/>
      <c r="Q33" s="115"/>
      <c r="R33" s="115" t="s">
        <v>72</v>
      </c>
      <c r="S33" s="115" t="s">
        <v>72</v>
      </c>
      <c r="T33" s="115"/>
      <c r="U33" s="115"/>
      <c r="V33" s="115"/>
      <c r="W33" s="115"/>
      <c r="X33" s="115"/>
      <c r="Y33" s="115" t="s">
        <v>72</v>
      </c>
      <c r="Z33" s="115" t="s">
        <v>72</v>
      </c>
      <c r="AA33" s="115"/>
      <c r="AB33" s="115"/>
      <c r="AC33" s="115"/>
      <c r="AD33" s="115"/>
      <c r="AE33" s="115"/>
      <c r="AF33" s="115" t="s">
        <v>72</v>
      </c>
      <c r="AG33" s="115" t="s">
        <v>72</v>
      </c>
      <c r="AH33" s="174"/>
      <c r="AI33" s="217"/>
      <c r="AJ33" s="115"/>
      <c r="AK33" s="115"/>
      <c r="AL33" s="115"/>
      <c r="AM33" s="115"/>
      <c r="AN33" s="115" t="s">
        <v>72</v>
      </c>
      <c r="AO33" s="115" t="s">
        <v>72</v>
      </c>
      <c r="AP33" s="115"/>
      <c r="AQ33" s="115"/>
      <c r="AR33" s="115"/>
      <c r="AS33" s="115"/>
      <c r="AT33" s="115"/>
      <c r="AU33" s="115" t="s">
        <v>72</v>
      </c>
      <c r="AV33" s="115" t="s">
        <v>72</v>
      </c>
      <c r="AW33" s="115"/>
      <c r="AX33" s="115"/>
      <c r="AY33" s="115"/>
      <c r="AZ33" s="115"/>
      <c r="BA33" s="115"/>
      <c r="BB33" s="115" t="s">
        <v>72</v>
      </c>
      <c r="BC33" s="115" t="s">
        <v>72</v>
      </c>
      <c r="BD33" s="115"/>
      <c r="BE33" s="115"/>
      <c r="BF33" s="115"/>
      <c r="BG33" s="115"/>
      <c r="BH33" s="115"/>
      <c r="BI33" s="115"/>
      <c r="BJ33" s="115"/>
      <c r="BK33" s="115"/>
      <c r="BL33" s="115"/>
      <c r="BM33" s="126"/>
      <c r="BN33" s="324"/>
      <c r="BO33" s="324"/>
      <c r="BP33" s="324"/>
      <c r="BQ33" s="324"/>
      <c r="BR33" s="325"/>
    </row>
    <row r="34" spans="2:70" ht="14.25" customHeight="1" x14ac:dyDescent="0.15">
      <c r="B34" s="326"/>
      <c r="C34" s="363"/>
      <c r="D34" s="13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160"/>
      <c r="AF34" s="192"/>
      <c r="AG34" s="192"/>
      <c r="AH34" s="193"/>
      <c r="AI34" s="175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160"/>
      <c r="BK34" s="160"/>
      <c r="BL34" s="192"/>
      <c r="BM34" s="193"/>
      <c r="BN34" s="370"/>
      <c r="BO34" s="370"/>
      <c r="BP34" s="370"/>
      <c r="BQ34" s="370"/>
      <c r="BR34" s="371"/>
    </row>
    <row r="35" spans="2:70" ht="15" customHeight="1" x14ac:dyDescent="0.15">
      <c r="B35" s="331"/>
      <c r="C35" s="372"/>
      <c r="D35" s="140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157"/>
      <c r="AF35" s="71"/>
      <c r="AG35" s="71"/>
      <c r="AH35" s="127"/>
      <c r="AI35" s="176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157"/>
      <c r="BK35" s="157"/>
      <c r="BL35" s="71"/>
      <c r="BM35" s="127"/>
      <c r="BN35" s="334"/>
      <c r="BO35" s="334"/>
      <c r="BP35" s="334"/>
      <c r="BQ35" s="334"/>
      <c r="BR35" s="335"/>
    </row>
    <row r="36" spans="2:70" ht="15" customHeight="1" thickBot="1" x14ac:dyDescent="0.2">
      <c r="B36" s="336"/>
      <c r="C36" s="373"/>
      <c r="D36" s="141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161"/>
      <c r="AF36" s="70"/>
      <c r="AG36" s="70"/>
      <c r="AH36" s="191"/>
      <c r="AI36" s="186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161"/>
      <c r="BK36" s="161"/>
      <c r="BL36" s="70"/>
      <c r="BM36" s="128"/>
      <c r="BN36" s="58"/>
      <c r="BO36" s="59"/>
      <c r="BP36" s="59"/>
      <c r="BQ36" s="59"/>
      <c r="BR36" s="60"/>
    </row>
    <row r="37" spans="2:70" ht="15" customHeight="1" x14ac:dyDescent="0.15">
      <c r="B37" s="273" t="str">
        <f>B24</f>
        <v>休工日●</v>
      </c>
      <c r="C37" s="374"/>
      <c r="D37" s="142" t="s">
        <v>38</v>
      </c>
      <c r="E37" s="52" t="s">
        <v>38</v>
      </c>
      <c r="F37" s="52"/>
      <c r="G37" s="52"/>
      <c r="H37" s="52"/>
      <c r="I37" s="52"/>
      <c r="J37" s="52"/>
      <c r="K37" s="52" t="s">
        <v>38</v>
      </c>
      <c r="L37" s="52" t="s">
        <v>38</v>
      </c>
      <c r="M37" s="52"/>
      <c r="N37" s="52"/>
      <c r="O37" s="52"/>
      <c r="P37" s="52"/>
      <c r="Q37" s="52"/>
      <c r="R37" s="52" t="s">
        <v>38</v>
      </c>
      <c r="S37" s="52" t="s">
        <v>38</v>
      </c>
      <c r="T37" s="52"/>
      <c r="U37" s="52"/>
      <c r="V37" s="52"/>
      <c r="W37" s="52"/>
      <c r="X37" s="52"/>
      <c r="Y37" s="52" t="s">
        <v>38</v>
      </c>
      <c r="Z37" s="52" t="s">
        <v>38</v>
      </c>
      <c r="AA37" s="52"/>
      <c r="AB37" s="52"/>
      <c r="AC37" s="52"/>
      <c r="AD37" s="52"/>
      <c r="AE37" s="52"/>
      <c r="AF37" s="52" t="s">
        <v>38</v>
      </c>
      <c r="AG37" s="52" t="s">
        <v>38</v>
      </c>
      <c r="AH37" s="147"/>
      <c r="AI37" s="178"/>
      <c r="AJ37" s="52"/>
      <c r="AK37" s="52"/>
      <c r="AL37" s="52"/>
      <c r="AM37" s="52"/>
      <c r="AN37" s="52" t="s">
        <v>38</v>
      </c>
      <c r="AO37" s="52" t="s">
        <v>38</v>
      </c>
      <c r="AP37" s="52"/>
      <c r="AQ37" s="52"/>
      <c r="AR37" s="52"/>
      <c r="AS37" s="52"/>
      <c r="AT37" s="52"/>
      <c r="AU37" s="52" t="s">
        <v>38</v>
      </c>
      <c r="AV37" s="52" t="s">
        <v>38</v>
      </c>
      <c r="AW37" s="52"/>
      <c r="AX37" s="52"/>
      <c r="AY37" s="52"/>
      <c r="AZ37" s="52"/>
      <c r="BA37" s="52"/>
      <c r="BB37" s="52" t="s">
        <v>38</v>
      </c>
      <c r="BC37" s="52" t="s">
        <v>38</v>
      </c>
      <c r="BD37" s="52"/>
      <c r="BE37" s="52"/>
      <c r="BF37" s="52"/>
      <c r="BG37" s="52"/>
      <c r="BH37" s="52"/>
      <c r="BI37" s="52"/>
      <c r="BJ37" s="159"/>
      <c r="BK37" s="159"/>
      <c r="BL37" s="52"/>
      <c r="BM37" s="129"/>
      <c r="BN37" s="276">
        <f>COUNTIF(D37:BM37,"●")</f>
        <v>16</v>
      </c>
      <c r="BO37" s="276"/>
      <c r="BP37" s="276"/>
      <c r="BQ37" s="276"/>
      <c r="BR37" s="277"/>
    </row>
    <row r="38" spans="2:70" s="55" customFormat="1" ht="15" customHeight="1" thickBot="1" x14ac:dyDescent="0.2">
      <c r="B38" s="310" t="str">
        <f>B25</f>
        <v>対象外×</v>
      </c>
      <c r="C38" s="362"/>
      <c r="D38" s="234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235"/>
      <c r="AI38" s="187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235"/>
      <c r="BN38" s="281">
        <f>COUNTIF(D38:BM38,"×")+COUNTIF(D38:BK38,"△")</f>
        <v>0</v>
      </c>
      <c r="BO38" s="281"/>
      <c r="BP38" s="281"/>
      <c r="BQ38" s="281"/>
      <c r="BR38" s="282"/>
    </row>
    <row r="39" spans="2:70" s="55" customFormat="1" ht="15" customHeight="1" thickBot="1" x14ac:dyDescent="0.2">
      <c r="B39" s="283" t="str">
        <f>B13</f>
        <v>完全週休2日チェック</v>
      </c>
      <c r="C39" s="284"/>
      <c r="D39" s="228" t="str">
        <f>IF(AND($D33="○",D37=""),"NG","")</f>
        <v/>
      </c>
      <c r="E39" s="229" t="str">
        <f>IF(AND($E33="○",E37=""),"NG","")</f>
        <v/>
      </c>
      <c r="F39" s="229" t="str">
        <f>IF(AND($F33="○",F37=""),"NG","")</f>
        <v/>
      </c>
      <c r="G39" s="229" t="str">
        <f>IF(AND($G33="○",G37=""),"NG","")</f>
        <v/>
      </c>
      <c r="H39" s="229" t="str">
        <f>IF(AND($H33="○",H37=""),"NG","")</f>
        <v/>
      </c>
      <c r="I39" s="229" t="str">
        <f>IF(AND($I33="○",I37=""),"NG","")</f>
        <v/>
      </c>
      <c r="J39" s="229" t="str">
        <f>IF(AND($J33="○",J37=""),"NG","")</f>
        <v/>
      </c>
      <c r="K39" s="229" t="str">
        <f>IF(AND($K33="○",K37=""),"NG","")</f>
        <v/>
      </c>
      <c r="L39" s="229" t="str">
        <f>IF(AND($L33="○",L37=""),"NG","")</f>
        <v/>
      </c>
      <c r="M39" s="229" t="str">
        <f>IF(AND($M33="○",M37=""),"NG","")</f>
        <v/>
      </c>
      <c r="N39" s="229" t="str">
        <f>IF(AND($N33="○",N37=""),"NG","")</f>
        <v/>
      </c>
      <c r="O39" s="229" t="str">
        <f>IF(AND($O33="○",O37=""),"NG","")</f>
        <v/>
      </c>
      <c r="P39" s="229" t="str">
        <f>IF(AND($P33="○",P37=""),"NG","")</f>
        <v/>
      </c>
      <c r="Q39" s="229" t="str">
        <f>IF(AND($Q33="○",Q37=""),"NG","")</f>
        <v/>
      </c>
      <c r="R39" s="229" t="str">
        <f>IF(AND($R33="○",R37=""),"NG","")</f>
        <v/>
      </c>
      <c r="S39" s="229" t="str">
        <f>IF(AND($S33="○",S37=""),"NG","")</f>
        <v/>
      </c>
      <c r="T39" s="229" t="str">
        <f>IF(AND($T33="○",T37=""),"NG","")</f>
        <v/>
      </c>
      <c r="U39" s="229" t="str">
        <f>IF(AND($U33="○",U37=""),"NG","")</f>
        <v/>
      </c>
      <c r="V39" s="229" t="str">
        <f>IF(AND($V33="○",V37=""),"NG","")</f>
        <v/>
      </c>
      <c r="W39" s="229" t="str">
        <f>IF(AND($W33="○",W37=""),"NG","")</f>
        <v/>
      </c>
      <c r="X39" s="229" t="str">
        <f>IF(AND($X33="○",X37=""),"NG","")</f>
        <v/>
      </c>
      <c r="Y39" s="229" t="str">
        <f>IF(AND($Y33="○",Y37=""),"NG","")</f>
        <v/>
      </c>
      <c r="Z39" s="229" t="str">
        <f>IF(AND($Z33="○",Z37=""),"NG","")</f>
        <v/>
      </c>
      <c r="AA39" s="229" t="str">
        <f>IF(AND($AA33="○",AA37=""),"NG","")</f>
        <v/>
      </c>
      <c r="AB39" s="229" t="str">
        <f>IF(AND($AB33="○",AB37=""),"NG","")</f>
        <v/>
      </c>
      <c r="AC39" s="229" t="str">
        <f>IF(AND($AC33="○",AC37=""),"NG","")</f>
        <v/>
      </c>
      <c r="AD39" s="229" t="str">
        <f>IF(AND($AD33="○",AD37=""),"NG","")</f>
        <v/>
      </c>
      <c r="AE39" s="229" t="str">
        <f>IF(AND($AE33="○",AE37=""),"NG","")</f>
        <v/>
      </c>
      <c r="AF39" s="229" t="str">
        <f>IF(AND($AF33="○",AF37=""),"NG","")</f>
        <v/>
      </c>
      <c r="AG39" s="229" t="str">
        <f>IF(AND($AG33="○",AG37=""),"NG","")</f>
        <v/>
      </c>
      <c r="AH39" s="230" t="str">
        <f>IF(AND($AH33="○",AH37=""),"NG","")</f>
        <v/>
      </c>
      <c r="AI39" s="228" t="str">
        <f>IF(AND($AI33="○",AI37=""),"NG","")</f>
        <v/>
      </c>
      <c r="AJ39" s="229" t="str">
        <f>IF(AND($AJ33="○",AJ37=""),"NG","")</f>
        <v/>
      </c>
      <c r="AK39" s="229" t="str">
        <f>IF(AND($AK33="○",AK37=""),"NG","")</f>
        <v/>
      </c>
      <c r="AL39" s="229" t="str">
        <f>IF(AND($AL33="○",AL37=""),"NG","")</f>
        <v/>
      </c>
      <c r="AM39" s="229" t="str">
        <f>IF(AND($AM33="○",AM37=""),"NG","")</f>
        <v/>
      </c>
      <c r="AN39" s="229" t="str">
        <f>IF(AND($AN33="○",AN37=""),"NG","")</f>
        <v/>
      </c>
      <c r="AO39" s="229" t="str">
        <f>IF(AND($AO33="○",AO37=""),"NG","")</f>
        <v/>
      </c>
      <c r="AP39" s="229" t="str">
        <f>IF(AND($AP33="○",AP37=""),"NG","")</f>
        <v/>
      </c>
      <c r="AQ39" s="229" t="str">
        <f>IF(AND($AQ33="○",AQ37=""),"NG","")</f>
        <v/>
      </c>
      <c r="AR39" s="229" t="str">
        <f>IF(AND($AR33="○",AR37=""),"NG","")</f>
        <v/>
      </c>
      <c r="AS39" s="229" t="str">
        <f>IF(AND($AS33="○",AS37=""),"NG","")</f>
        <v/>
      </c>
      <c r="AT39" s="229" t="str">
        <f>IF(AND($AT33="○",AT37=""),"NG","")</f>
        <v/>
      </c>
      <c r="AU39" s="229" t="str">
        <f>IF(AND($AU33="○",AU37=""),"NG","")</f>
        <v/>
      </c>
      <c r="AV39" s="229" t="str">
        <f>IF(AND($AV33="○",AV37=""),"NG","")</f>
        <v/>
      </c>
      <c r="AW39" s="229" t="str">
        <f>IF(AND($AW33="○",AW37=""),"NG","")</f>
        <v/>
      </c>
      <c r="AX39" s="229" t="str">
        <f>IF(AND($AX33="○",AX37=""),"NG","")</f>
        <v/>
      </c>
      <c r="AY39" s="229" t="str">
        <f>IF(AND($AY33="○",AY37=""),"NG","")</f>
        <v/>
      </c>
      <c r="AZ39" s="229" t="str">
        <f>IF(AND($AZ33="○",AZ37=""),"NG","")</f>
        <v/>
      </c>
      <c r="BA39" s="229" t="str">
        <f>IF(AND($BA33="○",BA37=""),"NG","")</f>
        <v/>
      </c>
      <c r="BB39" s="229" t="str">
        <f>IF(AND($BB33="○",BB37=""),"NG","")</f>
        <v/>
      </c>
      <c r="BC39" s="229" t="str">
        <f>IF(AND($BC33="○",BC37=""),"NG","")</f>
        <v/>
      </c>
      <c r="BD39" s="229" t="str">
        <f>IF(AND($BD33="○",BD37=""),"NG","")</f>
        <v/>
      </c>
      <c r="BE39" s="229" t="str">
        <f>IF(AND($BE33="○",BE37=""),"NG","")</f>
        <v/>
      </c>
      <c r="BF39" s="229" t="str">
        <f>IF(AND($BF33="○",BF37=""),"NG","")</f>
        <v/>
      </c>
      <c r="BG39" s="229" t="str">
        <f>IF(AND($BG33="○",BG37=""),"NG","")</f>
        <v/>
      </c>
      <c r="BH39" s="229" t="str">
        <f>IF(AND($BH33="○",BH37=""),"NG","")</f>
        <v/>
      </c>
      <c r="BI39" s="229" t="str">
        <f>IF(AND($BI33="○",BI37=""),"NG","")</f>
        <v/>
      </c>
      <c r="BJ39" s="229" t="str">
        <f>IF(AND($BJ33="○",BJ37=""),"NG","")</f>
        <v/>
      </c>
      <c r="BK39" s="229" t="str">
        <f>IF(AND($BK33="○",BK37=""),"NG","")</f>
        <v/>
      </c>
      <c r="BL39" s="229" t="str">
        <f>IF(AND($BL33="○",BL37=""),"NG","")</f>
        <v/>
      </c>
      <c r="BM39" s="230" t="str">
        <f>IF(AND($BM33="○",BM37=""),"NG","")</f>
        <v/>
      </c>
      <c r="BN39" s="285" t="str">
        <f>IF(COUNTIF(D39:BM39,"NG")&gt;0,"NG","OK")</f>
        <v>OK</v>
      </c>
      <c r="BO39" s="286"/>
      <c r="BP39" s="286"/>
      <c r="BQ39" s="286"/>
      <c r="BR39" s="287"/>
    </row>
    <row r="40" spans="2:70" ht="19.5" customHeight="1" thickBot="1" x14ac:dyDescent="0.2">
      <c r="B40" s="54"/>
      <c r="C40" s="220"/>
      <c r="D40" s="355" t="s">
        <v>35</v>
      </c>
      <c r="E40" s="356"/>
      <c r="F40" s="356"/>
      <c r="G40" s="357"/>
      <c r="H40" s="358">
        <f>IF(AND(YEAR($AP$3)=YEAR(D31),MONTH($AP$3)=MONTH(D31)),$AP$3-D31+1,DAY(EOMONTH(D31,0)))</f>
        <v>30</v>
      </c>
      <c r="I40" s="359"/>
      <c r="J40" s="360" t="s">
        <v>51</v>
      </c>
      <c r="K40" s="361"/>
      <c r="L40" s="361"/>
      <c r="M40" s="361"/>
      <c r="N40" s="364">
        <f>COUNTIF(D38:AH38,"×")</f>
        <v>0</v>
      </c>
      <c r="O40" s="365"/>
      <c r="P40" s="366" t="s">
        <v>43</v>
      </c>
      <c r="Q40" s="367"/>
      <c r="R40" s="367"/>
      <c r="S40" s="367"/>
      <c r="T40" s="368">
        <f>H40-N40</f>
        <v>30</v>
      </c>
      <c r="U40" s="369"/>
      <c r="V40" s="360" t="str">
        <f>V14</f>
        <v>土日数</v>
      </c>
      <c r="W40" s="361"/>
      <c r="X40" s="361"/>
      <c r="Y40" s="361"/>
      <c r="Z40" s="350">
        <f>COUNTIF(D33:AH33,"○")</f>
        <v>10</v>
      </c>
      <c r="AA40" s="351"/>
      <c r="AB40" s="348" t="s">
        <v>15</v>
      </c>
      <c r="AC40" s="348"/>
      <c r="AD40" s="348"/>
      <c r="AE40" s="349"/>
      <c r="AF40" s="352">
        <f>COUNTIF(D37:AH37,"●")</f>
        <v>10</v>
      </c>
      <c r="AG40" s="353"/>
      <c r="AH40" s="354"/>
      <c r="AI40" s="355" t="s">
        <v>35</v>
      </c>
      <c r="AJ40" s="356"/>
      <c r="AK40" s="356"/>
      <c r="AL40" s="357"/>
      <c r="AM40" s="358">
        <f>IF(AND(YEAR($AP$3)=YEAR(AI31),MONTH($AP$3)=MONTH(AI31)),$AP$3-AI31+1,DAY(EOMONTH(AI31,0)))</f>
        <v>31</v>
      </c>
      <c r="AN40" s="359"/>
      <c r="AO40" s="360" t="s">
        <v>51</v>
      </c>
      <c r="AP40" s="361"/>
      <c r="AQ40" s="361"/>
      <c r="AR40" s="361"/>
      <c r="AS40" s="364">
        <f>COUNTIF(AI38:BM38,"×")</f>
        <v>0</v>
      </c>
      <c r="AT40" s="365"/>
      <c r="AU40" s="366" t="s">
        <v>43</v>
      </c>
      <c r="AV40" s="367"/>
      <c r="AW40" s="367"/>
      <c r="AX40" s="367"/>
      <c r="AY40" s="368">
        <f>AM40-AS40</f>
        <v>31</v>
      </c>
      <c r="AZ40" s="369"/>
      <c r="BA40" s="360" t="str">
        <f>V14</f>
        <v>土日数</v>
      </c>
      <c r="BB40" s="361"/>
      <c r="BC40" s="361"/>
      <c r="BD40" s="361"/>
      <c r="BE40" s="378">
        <f>COUNTIF(AI33:BM33,"○")</f>
        <v>6</v>
      </c>
      <c r="BF40" s="379"/>
      <c r="BG40" s="348" t="s">
        <v>15</v>
      </c>
      <c r="BH40" s="348"/>
      <c r="BI40" s="348"/>
      <c r="BJ40" s="349"/>
      <c r="BK40" s="375">
        <f>COUNTIF(AI37:BM37,"●")</f>
        <v>6</v>
      </c>
      <c r="BL40" s="376"/>
      <c r="BM40" s="377"/>
      <c r="BN40" s="148"/>
    </row>
    <row r="41" spans="2:70" ht="19.5" customHeight="1" thickBot="1" x14ac:dyDescent="0.2">
      <c r="B41" s="54"/>
      <c r="C41" s="220"/>
      <c r="D41" s="256" t="s">
        <v>49</v>
      </c>
      <c r="E41" s="257"/>
      <c r="F41" s="257"/>
      <c r="G41" s="258"/>
      <c r="H41" s="198">
        <f>AF40</f>
        <v>10</v>
      </c>
      <c r="I41" s="195" t="s">
        <v>42</v>
      </c>
      <c r="J41" s="199">
        <f>T40</f>
        <v>30</v>
      </c>
      <c r="K41" s="204" t="s">
        <v>12</v>
      </c>
      <c r="L41" s="259">
        <f>H41/J41*100</f>
        <v>33.333333333333329</v>
      </c>
      <c r="M41" s="259"/>
      <c r="N41" s="204" t="s">
        <v>13</v>
      </c>
      <c r="O41" s="260" t="str">
        <f>IF(L41&gt;28.5,"OK",IF(L41=28.5,"OK",IF(L41&lt;28.5,"NG")))</f>
        <v>OK</v>
      </c>
      <c r="P41" s="261"/>
      <c r="Q41" s="262"/>
      <c r="R41" s="263" t="s">
        <v>50</v>
      </c>
      <c r="S41" s="264"/>
      <c r="T41" s="264"/>
      <c r="U41" s="265"/>
      <c r="V41" s="197">
        <f>AF40</f>
        <v>10</v>
      </c>
      <c r="W41" s="205" t="s">
        <v>42</v>
      </c>
      <c r="X41" s="200">
        <f>Z40</f>
        <v>10</v>
      </c>
      <c r="Y41" s="196" t="s">
        <v>12</v>
      </c>
      <c r="Z41" s="266">
        <f>V41/X41*100</f>
        <v>100</v>
      </c>
      <c r="AA41" s="266"/>
      <c r="AB41" s="194" t="s">
        <v>13</v>
      </c>
      <c r="AC41" s="267" t="str">
        <f>IF(Z41&gt;100,"OK",IF(Z41=100,"OK",IF(Z41&lt;100,"NG")))</f>
        <v>OK</v>
      </c>
      <c r="AD41" s="268"/>
      <c r="AE41" s="269"/>
      <c r="AF41" s="270" t="str">
        <f>IF(OR(L41&gt;=28.5,Z41&gt;=100),"OK","NG")</f>
        <v>OK</v>
      </c>
      <c r="AG41" s="271"/>
      <c r="AH41" s="272"/>
      <c r="AI41" s="256" t="s">
        <v>49</v>
      </c>
      <c r="AJ41" s="257"/>
      <c r="AK41" s="257"/>
      <c r="AL41" s="258"/>
      <c r="AM41" s="198">
        <f>BK40</f>
        <v>6</v>
      </c>
      <c r="AN41" s="195" t="s">
        <v>42</v>
      </c>
      <c r="AO41" s="199">
        <f>AY40</f>
        <v>31</v>
      </c>
      <c r="AP41" s="204" t="s">
        <v>12</v>
      </c>
      <c r="AQ41" s="259">
        <f>AM41/AO41*100</f>
        <v>19.35483870967742</v>
      </c>
      <c r="AR41" s="259"/>
      <c r="AS41" s="204" t="s">
        <v>13</v>
      </c>
      <c r="AT41" s="260" t="str">
        <f>IF(AQ41&gt;28.5,"OK",IF(AQ41=28.5,"OK",IF(AQ41&lt;28.5,"NG")))</f>
        <v>NG</v>
      </c>
      <c r="AU41" s="261"/>
      <c r="AV41" s="262"/>
      <c r="AW41" s="263" t="s">
        <v>50</v>
      </c>
      <c r="AX41" s="264"/>
      <c r="AY41" s="264"/>
      <c r="AZ41" s="265"/>
      <c r="BA41" s="197">
        <f>BK40</f>
        <v>6</v>
      </c>
      <c r="BB41" s="205" t="s">
        <v>42</v>
      </c>
      <c r="BC41" s="200">
        <f>BE40</f>
        <v>6</v>
      </c>
      <c r="BD41" s="196" t="s">
        <v>12</v>
      </c>
      <c r="BE41" s="266">
        <f>BA41/BC41*100</f>
        <v>100</v>
      </c>
      <c r="BF41" s="266"/>
      <c r="BG41" s="194" t="s">
        <v>13</v>
      </c>
      <c r="BH41" s="267" t="str">
        <f>IF(BE41&gt;100,"OK",IF(BE41=100,"OK",IF(BE41&lt;100,"NG")))</f>
        <v>OK</v>
      </c>
      <c r="BI41" s="268"/>
      <c r="BJ41" s="269"/>
      <c r="BK41" s="270" t="str">
        <f>IF(OR(AQ41&gt;=28.5,BE41&gt;=100),"OK","NG")</f>
        <v>OK</v>
      </c>
      <c r="BL41" s="271"/>
      <c r="BM41" s="272"/>
      <c r="BN41" s="148"/>
    </row>
    <row r="42" spans="2:70" ht="11.25" customHeight="1" thickBot="1" x14ac:dyDescent="0.2">
      <c r="B42" s="22"/>
      <c r="C42" s="23"/>
      <c r="D42" s="72"/>
      <c r="E42" s="73"/>
      <c r="F42" s="74"/>
      <c r="G42" s="75"/>
      <c r="H42" s="76"/>
      <c r="I42" s="77"/>
      <c r="J42" s="74"/>
      <c r="K42" s="78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80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</row>
    <row r="43" spans="2:70" ht="15" customHeight="1" x14ac:dyDescent="0.15">
      <c r="B43" s="306" t="s">
        <v>0</v>
      </c>
      <c r="C43" s="307"/>
      <c r="D43" s="211">
        <f>MONTH(EDATE(AE$3,6))</f>
        <v>1</v>
      </c>
      <c r="E43" s="138" t="s">
        <v>44</v>
      </c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170"/>
      <c r="AG43" s="170"/>
      <c r="AH43" s="170"/>
      <c r="AI43" s="210">
        <f>MONTH(EDATE(AE$3,7))</f>
        <v>2</v>
      </c>
      <c r="AJ43" s="138" t="s">
        <v>44</v>
      </c>
      <c r="AK43" s="206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2"/>
      <c r="AY43" s="202"/>
      <c r="AZ43" s="202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170"/>
      <c r="BM43" s="203"/>
      <c r="BN43" s="312" t="s">
        <v>1</v>
      </c>
      <c r="BO43" s="313"/>
      <c r="BP43" s="313"/>
      <c r="BQ43" s="313"/>
      <c r="BR43" s="314"/>
    </row>
    <row r="44" spans="2:70" ht="15" customHeight="1" x14ac:dyDescent="0.15">
      <c r="B44" s="308"/>
      <c r="C44" s="309"/>
      <c r="D44" s="133">
        <f>DATE(YEAR(AE$3),MONTH(AE$3)+6,1)</f>
        <v>46023</v>
      </c>
      <c r="E44" s="107">
        <f>DATE(YEAR(D44),MONTH(D44),DAY(D44)+1)</f>
        <v>46024</v>
      </c>
      <c r="F44" s="107">
        <f t="shared" ref="F44:AE44" si="6">DATE(YEAR(E44),MONTH(E44),DAY(E44)+1)</f>
        <v>46025</v>
      </c>
      <c r="G44" s="107">
        <f t="shared" si="6"/>
        <v>46026</v>
      </c>
      <c r="H44" s="107">
        <f t="shared" si="6"/>
        <v>46027</v>
      </c>
      <c r="I44" s="107">
        <f t="shared" si="6"/>
        <v>46028</v>
      </c>
      <c r="J44" s="107">
        <f t="shared" si="6"/>
        <v>46029</v>
      </c>
      <c r="K44" s="107">
        <f t="shared" si="6"/>
        <v>46030</v>
      </c>
      <c r="L44" s="107">
        <f t="shared" si="6"/>
        <v>46031</v>
      </c>
      <c r="M44" s="107">
        <f t="shared" si="6"/>
        <v>46032</v>
      </c>
      <c r="N44" s="107">
        <f t="shared" si="6"/>
        <v>46033</v>
      </c>
      <c r="O44" s="107">
        <f t="shared" si="6"/>
        <v>46034</v>
      </c>
      <c r="P44" s="107">
        <f t="shared" si="6"/>
        <v>46035</v>
      </c>
      <c r="Q44" s="107">
        <f t="shared" si="6"/>
        <v>46036</v>
      </c>
      <c r="R44" s="107">
        <f t="shared" si="6"/>
        <v>46037</v>
      </c>
      <c r="S44" s="107">
        <f t="shared" si="6"/>
        <v>46038</v>
      </c>
      <c r="T44" s="107">
        <f t="shared" si="6"/>
        <v>46039</v>
      </c>
      <c r="U44" s="107">
        <f t="shared" si="6"/>
        <v>46040</v>
      </c>
      <c r="V44" s="107">
        <f t="shared" si="6"/>
        <v>46041</v>
      </c>
      <c r="W44" s="107">
        <f t="shared" si="6"/>
        <v>46042</v>
      </c>
      <c r="X44" s="107">
        <f t="shared" si="6"/>
        <v>46043</v>
      </c>
      <c r="Y44" s="107">
        <f t="shared" si="6"/>
        <v>46044</v>
      </c>
      <c r="Z44" s="107">
        <f t="shared" si="6"/>
        <v>46045</v>
      </c>
      <c r="AA44" s="107">
        <f t="shared" si="6"/>
        <v>46046</v>
      </c>
      <c r="AB44" s="107">
        <f t="shared" si="6"/>
        <v>46047</v>
      </c>
      <c r="AC44" s="107">
        <f t="shared" si="6"/>
        <v>46048</v>
      </c>
      <c r="AD44" s="107">
        <f t="shared" si="6"/>
        <v>46049</v>
      </c>
      <c r="AE44" s="154">
        <f t="shared" si="6"/>
        <v>46050</v>
      </c>
      <c r="AF44" s="107">
        <f>IF(AE44="","",IF(DAY(AE44+1)=1,"",AE44+1))</f>
        <v>46051</v>
      </c>
      <c r="AG44" s="107">
        <f>IF(AF44="","",IF(DAY(AF44+1)=1,"",AF44+1))</f>
        <v>46052</v>
      </c>
      <c r="AH44" s="122">
        <f>IF(AG44="","",IF(DAY(AG44+1)=1,"",AG44+1))</f>
        <v>46053</v>
      </c>
      <c r="AI44" s="163">
        <f>DATE(YEAR(AE$3),MONTH(AE$3)+7,1)</f>
        <v>46054</v>
      </c>
      <c r="AJ44" s="107">
        <f t="shared" ref="AJ44:BJ44" si="7">DATE(YEAR(AI44),MONTH(AI44),DAY(AI44)+1)</f>
        <v>46055</v>
      </c>
      <c r="AK44" s="107">
        <f t="shared" si="7"/>
        <v>46056</v>
      </c>
      <c r="AL44" s="107">
        <f t="shared" si="7"/>
        <v>46057</v>
      </c>
      <c r="AM44" s="107">
        <f t="shared" si="7"/>
        <v>46058</v>
      </c>
      <c r="AN44" s="107">
        <f t="shared" si="7"/>
        <v>46059</v>
      </c>
      <c r="AO44" s="107">
        <f t="shared" si="7"/>
        <v>46060</v>
      </c>
      <c r="AP44" s="107">
        <f t="shared" si="7"/>
        <v>46061</v>
      </c>
      <c r="AQ44" s="107">
        <f t="shared" si="7"/>
        <v>46062</v>
      </c>
      <c r="AR44" s="107">
        <f t="shared" si="7"/>
        <v>46063</v>
      </c>
      <c r="AS44" s="107">
        <f t="shared" si="7"/>
        <v>46064</v>
      </c>
      <c r="AT44" s="107">
        <f t="shared" si="7"/>
        <v>46065</v>
      </c>
      <c r="AU44" s="107">
        <f t="shared" si="7"/>
        <v>46066</v>
      </c>
      <c r="AV44" s="107">
        <f t="shared" si="7"/>
        <v>46067</v>
      </c>
      <c r="AW44" s="107">
        <f t="shared" si="7"/>
        <v>46068</v>
      </c>
      <c r="AX44" s="107">
        <f t="shared" si="7"/>
        <v>46069</v>
      </c>
      <c r="AY44" s="107">
        <f t="shared" si="7"/>
        <v>46070</v>
      </c>
      <c r="AZ44" s="107">
        <f t="shared" si="7"/>
        <v>46071</v>
      </c>
      <c r="BA44" s="107">
        <f t="shared" si="7"/>
        <v>46072</v>
      </c>
      <c r="BB44" s="107">
        <f t="shared" si="7"/>
        <v>46073</v>
      </c>
      <c r="BC44" s="107">
        <f t="shared" si="7"/>
        <v>46074</v>
      </c>
      <c r="BD44" s="107">
        <f t="shared" si="7"/>
        <v>46075</v>
      </c>
      <c r="BE44" s="107">
        <f t="shared" si="7"/>
        <v>46076</v>
      </c>
      <c r="BF44" s="107">
        <f t="shared" si="7"/>
        <v>46077</v>
      </c>
      <c r="BG44" s="107">
        <f t="shared" si="7"/>
        <v>46078</v>
      </c>
      <c r="BH44" s="107">
        <f t="shared" si="7"/>
        <v>46079</v>
      </c>
      <c r="BI44" s="107">
        <f t="shared" si="7"/>
        <v>46080</v>
      </c>
      <c r="BJ44" s="107">
        <f t="shared" si="7"/>
        <v>46081</v>
      </c>
      <c r="BK44" s="107" t="str">
        <f>IF(BJ44="","",IF(DAY(BJ44+1)=1,"",BJ44+1))</f>
        <v/>
      </c>
      <c r="BL44" s="107" t="str">
        <f>IF(BK44="","",IF(DAY(BK44+1)=1,"",BK44+1))</f>
        <v/>
      </c>
      <c r="BM44" s="122" t="str">
        <f>IF(BL44="","",IF(DAY(BL44+1)=1,"",BL44+1))</f>
        <v/>
      </c>
      <c r="BN44" s="315"/>
      <c r="BO44" s="316"/>
      <c r="BP44" s="316"/>
      <c r="BQ44" s="316"/>
      <c r="BR44" s="317"/>
    </row>
    <row r="45" spans="2:70" ht="15" customHeight="1" thickBot="1" x14ac:dyDescent="0.2">
      <c r="B45" s="310"/>
      <c r="C45" s="311"/>
      <c r="D45" s="152" t="str">
        <f>TEXT(D44,"aaa")</f>
        <v>木</v>
      </c>
      <c r="E45" s="153" t="str">
        <f t="shared" ref="E45:BM45" si="8">TEXT(E44,"aaa")</f>
        <v>金</v>
      </c>
      <c r="F45" s="153" t="str">
        <f t="shared" si="8"/>
        <v>土</v>
      </c>
      <c r="G45" s="153" t="str">
        <f t="shared" si="8"/>
        <v>日</v>
      </c>
      <c r="H45" s="153" t="str">
        <f t="shared" si="8"/>
        <v>月</v>
      </c>
      <c r="I45" s="153" t="str">
        <f t="shared" si="8"/>
        <v>火</v>
      </c>
      <c r="J45" s="153" t="str">
        <f t="shared" si="8"/>
        <v>水</v>
      </c>
      <c r="K45" s="153" t="str">
        <f t="shared" si="8"/>
        <v>木</v>
      </c>
      <c r="L45" s="153" t="str">
        <f t="shared" si="8"/>
        <v>金</v>
      </c>
      <c r="M45" s="153" t="str">
        <f t="shared" si="8"/>
        <v>土</v>
      </c>
      <c r="N45" s="153" t="str">
        <f t="shared" si="8"/>
        <v>日</v>
      </c>
      <c r="O45" s="153" t="str">
        <f t="shared" si="8"/>
        <v>月</v>
      </c>
      <c r="P45" s="153" t="str">
        <f t="shared" si="8"/>
        <v>火</v>
      </c>
      <c r="Q45" s="153" t="str">
        <f t="shared" si="8"/>
        <v>水</v>
      </c>
      <c r="R45" s="153" t="str">
        <f t="shared" si="8"/>
        <v>木</v>
      </c>
      <c r="S45" s="153" t="str">
        <f t="shared" si="8"/>
        <v>金</v>
      </c>
      <c r="T45" s="153" t="str">
        <f t="shared" si="8"/>
        <v>土</v>
      </c>
      <c r="U45" s="153" t="str">
        <f t="shared" si="8"/>
        <v>日</v>
      </c>
      <c r="V45" s="153" t="str">
        <f t="shared" si="8"/>
        <v>月</v>
      </c>
      <c r="W45" s="153" t="str">
        <f t="shared" si="8"/>
        <v>火</v>
      </c>
      <c r="X45" s="153" t="str">
        <f t="shared" si="8"/>
        <v>水</v>
      </c>
      <c r="Y45" s="153" t="str">
        <f t="shared" si="8"/>
        <v>木</v>
      </c>
      <c r="Z45" s="153" t="str">
        <f t="shared" si="8"/>
        <v>金</v>
      </c>
      <c r="AA45" s="153" t="str">
        <f t="shared" si="8"/>
        <v>土</v>
      </c>
      <c r="AB45" s="153" t="str">
        <f t="shared" si="8"/>
        <v>日</v>
      </c>
      <c r="AC45" s="153" t="str">
        <f t="shared" si="8"/>
        <v>月</v>
      </c>
      <c r="AD45" s="153" t="str">
        <f t="shared" si="8"/>
        <v>火</v>
      </c>
      <c r="AE45" s="155" t="str">
        <f t="shared" si="8"/>
        <v>水</v>
      </c>
      <c r="AF45" s="184" t="str">
        <f t="shared" si="8"/>
        <v>木</v>
      </c>
      <c r="AG45" s="184" t="str">
        <f t="shared" si="8"/>
        <v>金</v>
      </c>
      <c r="AH45" s="185" t="str">
        <f t="shared" si="8"/>
        <v>土</v>
      </c>
      <c r="AI45" s="173" t="str">
        <f t="shared" si="8"/>
        <v>日</v>
      </c>
      <c r="AJ45" s="153" t="str">
        <f t="shared" si="8"/>
        <v>月</v>
      </c>
      <c r="AK45" s="153" t="str">
        <f t="shared" si="8"/>
        <v>火</v>
      </c>
      <c r="AL45" s="153" t="str">
        <f t="shared" si="8"/>
        <v>水</v>
      </c>
      <c r="AM45" s="153" t="str">
        <f t="shared" si="8"/>
        <v>木</v>
      </c>
      <c r="AN45" s="153" t="str">
        <f t="shared" si="8"/>
        <v>金</v>
      </c>
      <c r="AO45" s="153" t="str">
        <f t="shared" si="8"/>
        <v>土</v>
      </c>
      <c r="AP45" s="153" t="str">
        <f t="shared" si="8"/>
        <v>日</v>
      </c>
      <c r="AQ45" s="153" t="str">
        <f t="shared" si="8"/>
        <v>月</v>
      </c>
      <c r="AR45" s="153" t="str">
        <f t="shared" si="8"/>
        <v>火</v>
      </c>
      <c r="AS45" s="153" t="str">
        <f t="shared" si="8"/>
        <v>水</v>
      </c>
      <c r="AT45" s="153" t="str">
        <f t="shared" si="8"/>
        <v>木</v>
      </c>
      <c r="AU45" s="153" t="str">
        <f t="shared" si="8"/>
        <v>金</v>
      </c>
      <c r="AV45" s="153" t="str">
        <f t="shared" si="8"/>
        <v>土</v>
      </c>
      <c r="AW45" s="153" t="str">
        <f t="shared" si="8"/>
        <v>日</v>
      </c>
      <c r="AX45" s="153" t="str">
        <f t="shared" si="8"/>
        <v>月</v>
      </c>
      <c r="AY45" s="153" t="str">
        <f t="shared" si="8"/>
        <v>火</v>
      </c>
      <c r="AZ45" s="153" t="str">
        <f t="shared" si="8"/>
        <v>水</v>
      </c>
      <c r="BA45" s="153" t="str">
        <f t="shared" si="8"/>
        <v>木</v>
      </c>
      <c r="BB45" s="153" t="str">
        <f t="shared" si="8"/>
        <v>金</v>
      </c>
      <c r="BC45" s="153" t="str">
        <f t="shared" si="8"/>
        <v>土</v>
      </c>
      <c r="BD45" s="153" t="str">
        <f t="shared" si="8"/>
        <v>日</v>
      </c>
      <c r="BE45" s="153" t="str">
        <f t="shared" si="8"/>
        <v>月</v>
      </c>
      <c r="BF45" s="153" t="str">
        <f t="shared" si="8"/>
        <v>火</v>
      </c>
      <c r="BG45" s="153" t="str">
        <f t="shared" si="8"/>
        <v>水</v>
      </c>
      <c r="BH45" s="153" t="str">
        <f t="shared" si="8"/>
        <v>木</v>
      </c>
      <c r="BI45" s="153" t="str">
        <f t="shared" si="8"/>
        <v>金</v>
      </c>
      <c r="BJ45" s="153" t="str">
        <f t="shared" si="8"/>
        <v>土</v>
      </c>
      <c r="BK45" s="153" t="str">
        <f t="shared" si="8"/>
        <v/>
      </c>
      <c r="BL45" s="184" t="str">
        <f t="shared" si="8"/>
        <v/>
      </c>
      <c r="BM45" s="185" t="str">
        <f t="shared" si="8"/>
        <v/>
      </c>
      <c r="BN45" s="318"/>
      <c r="BO45" s="319"/>
      <c r="BP45" s="319"/>
      <c r="BQ45" s="319"/>
      <c r="BR45" s="320"/>
    </row>
    <row r="46" spans="2:70" ht="31.5" customHeight="1" thickBot="1" x14ac:dyDescent="0.2">
      <c r="B46" s="321" t="str">
        <f>B20</f>
        <v>休工予定日
（土日）</v>
      </c>
      <c r="C46" s="322"/>
      <c r="D46" s="217" t="s">
        <v>72</v>
      </c>
      <c r="E46" s="115" t="s">
        <v>72</v>
      </c>
      <c r="F46" s="115"/>
      <c r="G46" s="115"/>
      <c r="H46" s="115"/>
      <c r="I46" s="115"/>
      <c r="J46" s="115"/>
      <c r="K46" s="115" t="s">
        <v>72</v>
      </c>
      <c r="L46" s="115" t="s">
        <v>72</v>
      </c>
      <c r="M46" s="115"/>
      <c r="N46" s="115"/>
      <c r="O46" s="115"/>
      <c r="P46" s="115"/>
      <c r="Q46" s="115"/>
      <c r="R46" s="115" t="s">
        <v>72</v>
      </c>
      <c r="S46" s="115" t="s">
        <v>72</v>
      </c>
      <c r="T46" s="115"/>
      <c r="U46" s="115"/>
      <c r="V46" s="115"/>
      <c r="W46" s="115"/>
      <c r="X46" s="115"/>
      <c r="Y46" s="115" t="s">
        <v>72</v>
      </c>
      <c r="Z46" s="115" t="s">
        <v>72</v>
      </c>
      <c r="AA46" s="115"/>
      <c r="AB46" s="115"/>
      <c r="AC46" s="115"/>
      <c r="AD46" s="115"/>
      <c r="AE46" s="115"/>
      <c r="AF46" s="115" t="s">
        <v>72</v>
      </c>
      <c r="AG46" s="115" t="s">
        <v>72</v>
      </c>
      <c r="AH46" s="174"/>
      <c r="AI46" s="217"/>
      <c r="AJ46" s="115"/>
      <c r="AK46" s="115"/>
      <c r="AL46" s="115"/>
      <c r="AM46" s="115"/>
      <c r="AN46" s="115" t="s">
        <v>72</v>
      </c>
      <c r="AO46" s="115" t="s">
        <v>72</v>
      </c>
      <c r="AP46" s="115"/>
      <c r="AQ46" s="115"/>
      <c r="AR46" s="115"/>
      <c r="AS46" s="115"/>
      <c r="AT46" s="115"/>
      <c r="AU46" s="115" t="s">
        <v>72</v>
      </c>
      <c r="AV46" s="115" t="s">
        <v>72</v>
      </c>
      <c r="AW46" s="115"/>
      <c r="AX46" s="115"/>
      <c r="AY46" s="115"/>
      <c r="AZ46" s="115"/>
      <c r="BA46" s="115"/>
      <c r="BB46" s="115" t="s">
        <v>72</v>
      </c>
      <c r="BC46" s="115" t="s">
        <v>72</v>
      </c>
      <c r="BD46" s="115"/>
      <c r="BE46" s="115"/>
      <c r="BF46" s="115"/>
      <c r="BG46" s="115"/>
      <c r="BH46" s="115"/>
      <c r="BI46" s="115"/>
      <c r="BJ46" s="115"/>
      <c r="BK46" s="115"/>
      <c r="BL46" s="115"/>
      <c r="BM46" s="126"/>
      <c r="BN46" s="323"/>
      <c r="BO46" s="324"/>
      <c r="BP46" s="324"/>
      <c r="BQ46" s="324"/>
      <c r="BR46" s="325"/>
    </row>
    <row r="47" spans="2:70" ht="15" customHeight="1" x14ac:dyDescent="0.15">
      <c r="B47" s="326"/>
      <c r="C47" s="327"/>
      <c r="D47" s="13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160"/>
      <c r="AF47" s="192"/>
      <c r="AG47" s="192"/>
      <c r="AH47" s="193"/>
      <c r="AI47" s="175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160"/>
      <c r="BK47" s="160"/>
      <c r="BL47" s="192"/>
      <c r="BM47" s="193"/>
      <c r="BN47" s="328"/>
      <c r="BO47" s="329"/>
      <c r="BP47" s="329"/>
      <c r="BQ47" s="329"/>
      <c r="BR47" s="330"/>
    </row>
    <row r="48" spans="2:70" ht="15" customHeight="1" x14ac:dyDescent="0.15">
      <c r="B48" s="331"/>
      <c r="C48" s="332"/>
      <c r="D48" s="140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157"/>
      <c r="AF48" s="71"/>
      <c r="AG48" s="71"/>
      <c r="AH48" s="127"/>
      <c r="AI48" s="176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157"/>
      <c r="BK48" s="157"/>
      <c r="BL48" s="71"/>
      <c r="BM48" s="127"/>
      <c r="BN48" s="333"/>
      <c r="BO48" s="334"/>
      <c r="BP48" s="334"/>
      <c r="BQ48" s="334"/>
      <c r="BR48" s="335"/>
    </row>
    <row r="49" spans="2:71" ht="15" customHeight="1" thickBot="1" x14ac:dyDescent="0.2">
      <c r="B49" s="336"/>
      <c r="C49" s="337"/>
      <c r="D49" s="141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161"/>
      <c r="AF49" s="70"/>
      <c r="AG49" s="70"/>
      <c r="AH49" s="191"/>
      <c r="AI49" s="186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161"/>
      <c r="BK49" s="161"/>
      <c r="BL49" s="70"/>
      <c r="BM49" s="128"/>
      <c r="BN49" s="58"/>
      <c r="BO49" s="59"/>
      <c r="BP49" s="59"/>
      <c r="BQ49" s="59"/>
      <c r="BR49" s="60"/>
    </row>
    <row r="50" spans="2:71" ht="15" customHeight="1" x14ac:dyDescent="0.15">
      <c r="B50" s="273" t="str">
        <f>B37</f>
        <v>休工日●</v>
      </c>
      <c r="C50" s="274"/>
      <c r="D50" s="142" t="s">
        <v>38</v>
      </c>
      <c r="E50" s="52" t="s">
        <v>38</v>
      </c>
      <c r="F50" s="52"/>
      <c r="G50" s="52"/>
      <c r="H50" s="52"/>
      <c r="I50" s="52"/>
      <c r="J50" s="52"/>
      <c r="K50" s="52" t="s">
        <v>38</v>
      </c>
      <c r="L50" s="52" t="s">
        <v>38</v>
      </c>
      <c r="M50" s="52"/>
      <c r="N50" s="52"/>
      <c r="O50" s="52"/>
      <c r="P50" s="52"/>
      <c r="Q50" s="52"/>
      <c r="R50" s="52" t="s">
        <v>38</v>
      </c>
      <c r="S50" s="52" t="s">
        <v>38</v>
      </c>
      <c r="T50" s="52"/>
      <c r="U50" s="52"/>
      <c r="V50" s="52"/>
      <c r="W50" s="52"/>
      <c r="X50" s="52"/>
      <c r="Y50" s="52" t="s">
        <v>38</v>
      </c>
      <c r="Z50" s="52" t="s">
        <v>38</v>
      </c>
      <c r="AA50" s="52"/>
      <c r="AB50" s="52"/>
      <c r="AC50" s="52"/>
      <c r="AD50" s="52"/>
      <c r="AE50" s="52"/>
      <c r="AF50" s="52" t="s">
        <v>38</v>
      </c>
      <c r="AG50" s="52" t="s">
        <v>38</v>
      </c>
      <c r="AH50" s="147"/>
      <c r="AI50" s="178"/>
      <c r="AJ50" s="52"/>
      <c r="AK50" s="52"/>
      <c r="AL50" s="52"/>
      <c r="AM50" s="52"/>
      <c r="AN50" s="52" t="s">
        <v>38</v>
      </c>
      <c r="AO50" s="52" t="s">
        <v>38</v>
      </c>
      <c r="AP50" s="52"/>
      <c r="AQ50" s="52"/>
      <c r="AR50" s="52"/>
      <c r="AS50" s="52"/>
      <c r="AT50" s="52"/>
      <c r="AU50" s="52" t="s">
        <v>38</v>
      </c>
      <c r="AV50" s="52" t="s">
        <v>38</v>
      </c>
      <c r="AW50" s="52"/>
      <c r="AX50" s="52"/>
      <c r="AY50" s="52"/>
      <c r="AZ50" s="52"/>
      <c r="BA50" s="52"/>
      <c r="BB50" s="52" t="s">
        <v>38</v>
      </c>
      <c r="BC50" s="52" t="s">
        <v>38</v>
      </c>
      <c r="BD50" s="52"/>
      <c r="BE50" s="52"/>
      <c r="BF50" s="52"/>
      <c r="BG50" s="52"/>
      <c r="BH50" s="52"/>
      <c r="BI50" s="52"/>
      <c r="BJ50" s="159"/>
      <c r="BK50" s="159"/>
      <c r="BL50" s="52"/>
      <c r="BM50" s="129"/>
      <c r="BN50" s="275">
        <f>COUNTIF(D50:BM50,"●")</f>
        <v>16</v>
      </c>
      <c r="BO50" s="276"/>
      <c r="BP50" s="276"/>
      <c r="BQ50" s="276"/>
      <c r="BR50" s="277"/>
    </row>
    <row r="51" spans="2:71" ht="15" customHeight="1" thickBot="1" x14ac:dyDescent="0.2">
      <c r="B51" s="278" t="str">
        <f>B38</f>
        <v>対象外×</v>
      </c>
      <c r="C51" s="279"/>
      <c r="D51" s="234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235"/>
      <c r="AI51" s="187"/>
      <c r="AJ51" s="143"/>
      <c r="AK51" s="143" t="s">
        <v>37</v>
      </c>
      <c r="AL51" s="143" t="s">
        <v>37</v>
      </c>
      <c r="AM51" s="143" t="s">
        <v>37</v>
      </c>
      <c r="AN51" s="143" t="s">
        <v>37</v>
      </c>
      <c r="AO51" s="143" t="s">
        <v>37</v>
      </c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235"/>
      <c r="BN51" s="280">
        <f>COUNTIF(D51:BM51,"×")+COUNTIF(D51:BK51,"△")</f>
        <v>5</v>
      </c>
      <c r="BO51" s="281"/>
      <c r="BP51" s="281"/>
      <c r="BQ51" s="281"/>
      <c r="BR51" s="282"/>
      <c r="BS51" s="55"/>
    </row>
    <row r="52" spans="2:71" ht="15" customHeight="1" thickBot="1" x14ac:dyDescent="0.2">
      <c r="B52" s="283" t="str">
        <f>B26</f>
        <v>完全週休2日チェック</v>
      </c>
      <c r="C52" s="284"/>
      <c r="D52" s="228" t="str">
        <f>IF(AND($D46="○",D50=""),"NG","")</f>
        <v/>
      </c>
      <c r="E52" s="229" t="str">
        <f>IF(AND($E46="○",E50=""),"NG","")</f>
        <v/>
      </c>
      <c r="F52" s="229" t="str">
        <f>IF(AND($F46="○",F50=""),"NG","")</f>
        <v/>
      </c>
      <c r="G52" s="229" t="str">
        <f>IF(AND($G46="○",G50=""),"NG","")</f>
        <v/>
      </c>
      <c r="H52" s="229" t="str">
        <f>IF(AND($H46="○",H50=""),"NG","")</f>
        <v/>
      </c>
      <c r="I52" s="229" t="str">
        <f>IF(AND($I46="○",I50=""),"NG","")</f>
        <v/>
      </c>
      <c r="J52" s="229" t="str">
        <f>IF(AND($J46="○",J50=""),"NG","")</f>
        <v/>
      </c>
      <c r="K52" s="229" t="str">
        <f>IF(AND($K46="○",K50=""),"NG","")</f>
        <v/>
      </c>
      <c r="L52" s="229" t="str">
        <f>IF(AND($L46="○",L50=""),"NG","")</f>
        <v/>
      </c>
      <c r="M52" s="229" t="str">
        <f>IF(AND($M46="○",M50=""),"NG","")</f>
        <v/>
      </c>
      <c r="N52" s="229" t="str">
        <f>IF(AND($N46="○",N50=""),"NG","")</f>
        <v/>
      </c>
      <c r="O52" s="229" t="str">
        <f>IF(AND($O46="○",O50=""),"NG","")</f>
        <v/>
      </c>
      <c r="P52" s="229" t="str">
        <f>IF(AND($P46="○",P50=""),"NG","")</f>
        <v/>
      </c>
      <c r="Q52" s="229" t="str">
        <f>IF(AND($Q46="○",Q50=""),"NG","")</f>
        <v/>
      </c>
      <c r="R52" s="229" t="str">
        <f>IF(AND($R46="○",R50=""),"NG","")</f>
        <v/>
      </c>
      <c r="S52" s="229" t="str">
        <f>IF(AND($S46="○",S50=""),"NG","")</f>
        <v/>
      </c>
      <c r="T52" s="229" t="str">
        <f>IF(AND($T46="○",T50=""),"NG","")</f>
        <v/>
      </c>
      <c r="U52" s="229" t="str">
        <f>IF(AND($U46="○",U50=""),"NG","")</f>
        <v/>
      </c>
      <c r="V52" s="229" t="str">
        <f>IF(AND($V46="○",V50=""),"NG","")</f>
        <v/>
      </c>
      <c r="W52" s="229" t="str">
        <f>IF(AND($W46="○",W50=""),"NG","")</f>
        <v/>
      </c>
      <c r="X52" s="229" t="str">
        <f>IF(AND($X46="○",X50=""),"NG","")</f>
        <v/>
      </c>
      <c r="Y52" s="229" t="str">
        <f>IF(AND($Y46="○",Y50=""),"NG","")</f>
        <v/>
      </c>
      <c r="Z52" s="229" t="str">
        <f>IF(AND($Z46="○",Z50=""),"NG","")</f>
        <v/>
      </c>
      <c r="AA52" s="229" t="str">
        <f>IF(AND($AA46="○",AA50=""),"NG","")</f>
        <v/>
      </c>
      <c r="AB52" s="229" t="str">
        <f>IF(AND($AB46="○",AB50=""),"NG","")</f>
        <v/>
      </c>
      <c r="AC52" s="229" t="str">
        <f>IF(AND($AC46="○",AC50=""),"NG","")</f>
        <v/>
      </c>
      <c r="AD52" s="229" t="str">
        <f>IF(AND($AD46="○",AD50=""),"NG","")</f>
        <v/>
      </c>
      <c r="AE52" s="229" t="str">
        <f>IF(AND($AE46="○",AE50=""),"NG","")</f>
        <v/>
      </c>
      <c r="AF52" s="229" t="str">
        <f>IF(AND($AF46="○",AF50=""),"NG","")</f>
        <v/>
      </c>
      <c r="AG52" s="229" t="str">
        <f>IF(AND($AG46="○",AG50=""),"NG","")</f>
        <v/>
      </c>
      <c r="AH52" s="230" t="str">
        <f>IF(AND($AH46="○",AH50=""),"NG","")</f>
        <v/>
      </c>
      <c r="AI52" s="228" t="str">
        <f>IF(AND($AI46="○",AI50=""),"NG","")</f>
        <v/>
      </c>
      <c r="AJ52" s="229" t="str">
        <f>IF(AND($AJ46="○",AJ50=""),"NG","")</f>
        <v/>
      </c>
      <c r="AK52" s="229" t="str">
        <f>IF(AND($AK46="○",AK50=""),"NG","")</f>
        <v/>
      </c>
      <c r="AL52" s="229" t="str">
        <f>IF(AND($AL46="○",AL50=""),"NG","")</f>
        <v/>
      </c>
      <c r="AM52" s="229" t="str">
        <f>IF(AND($AM46="○",AM50=""),"NG","")</f>
        <v/>
      </c>
      <c r="AN52" s="229" t="str">
        <f>IF(AND($AN46="○",AN50=""),"NG","")</f>
        <v/>
      </c>
      <c r="AO52" s="229" t="str">
        <f>IF(AND($AO46="○",AO50=""),"NG","")</f>
        <v/>
      </c>
      <c r="AP52" s="229" t="str">
        <f>IF(AND($AP46="○",AP50=""),"NG","")</f>
        <v/>
      </c>
      <c r="AQ52" s="229" t="str">
        <f>IF(AND($AQ46="○",AQ50=""),"NG","")</f>
        <v/>
      </c>
      <c r="AR52" s="229" t="str">
        <f>IF(AND($AR46="○",AR50=""),"NG","")</f>
        <v/>
      </c>
      <c r="AS52" s="229" t="str">
        <f>IF(AND($AS46="○",AS50=""),"NG","")</f>
        <v/>
      </c>
      <c r="AT52" s="229" t="str">
        <f>IF(AND($AT46="○",AT50=""),"NG","")</f>
        <v/>
      </c>
      <c r="AU52" s="229" t="str">
        <f>IF(AND($AU46="○",AU50=""),"NG","")</f>
        <v/>
      </c>
      <c r="AV52" s="229" t="str">
        <f>IF(AND($AV46="○",AV50=""),"NG","")</f>
        <v/>
      </c>
      <c r="AW52" s="229" t="str">
        <f>IF(AND($AW46="○",AW50=""),"NG","")</f>
        <v/>
      </c>
      <c r="AX52" s="229" t="str">
        <f>IF(AND($AX46="○",AX50=""),"NG","")</f>
        <v/>
      </c>
      <c r="AY52" s="229" t="str">
        <f>IF(AND($AY46="○",AY50=""),"NG","")</f>
        <v/>
      </c>
      <c r="AZ52" s="229" t="str">
        <f>IF(AND($AZ46="○",AZ50=""),"NG","")</f>
        <v/>
      </c>
      <c r="BA52" s="229" t="str">
        <f>IF(AND($BA46="○",BA50=""),"NG","")</f>
        <v/>
      </c>
      <c r="BB52" s="229" t="str">
        <f>IF(AND($BB46="○",BB50=""),"NG","")</f>
        <v/>
      </c>
      <c r="BC52" s="229" t="str">
        <f>IF(AND($BC46="○",BC50=""),"NG","")</f>
        <v/>
      </c>
      <c r="BD52" s="229" t="str">
        <f>IF(AND($BD46="○",BD50=""),"NG","")</f>
        <v/>
      </c>
      <c r="BE52" s="229" t="str">
        <f>IF(AND($BE46="○",BE50=""),"NG","")</f>
        <v/>
      </c>
      <c r="BF52" s="229" t="str">
        <f>IF(AND($BF46="○",BF50=""),"NG","")</f>
        <v/>
      </c>
      <c r="BG52" s="229" t="str">
        <f>IF(AND($BG46="○",BG50=""),"NG","")</f>
        <v/>
      </c>
      <c r="BH52" s="229" t="str">
        <f>IF(AND($BH46="○",BH50=""),"NG","")</f>
        <v/>
      </c>
      <c r="BI52" s="229" t="str">
        <f>IF(AND($BI46="○",BI50=""),"NG","")</f>
        <v/>
      </c>
      <c r="BJ52" s="229" t="str">
        <f>IF(AND($BJ46="○",BJ50=""),"NG","")</f>
        <v/>
      </c>
      <c r="BK52" s="229" t="str">
        <f>IF(AND($BK46="○",BK50=""),"NG","")</f>
        <v/>
      </c>
      <c r="BL52" s="229" t="str">
        <f>IF(AND($BL46="○",BL50=""),"NG","")</f>
        <v/>
      </c>
      <c r="BM52" s="230" t="str">
        <f>IF(AND($BM46="○",BM50=""),"NG","")</f>
        <v/>
      </c>
      <c r="BN52" s="285" t="str">
        <f>IF(COUNTIF(D52:BM52,"NG")&gt;0,"NG","OK")</f>
        <v>OK</v>
      </c>
      <c r="BO52" s="286"/>
      <c r="BP52" s="286"/>
      <c r="BQ52" s="286"/>
      <c r="BR52" s="287"/>
      <c r="BS52" s="55"/>
    </row>
    <row r="53" spans="2:71" ht="18.75" customHeight="1" thickBot="1" x14ac:dyDescent="0.2">
      <c r="B53" s="54"/>
      <c r="C53" s="220"/>
      <c r="D53" s="288" t="s">
        <v>35</v>
      </c>
      <c r="E53" s="289"/>
      <c r="F53" s="289"/>
      <c r="G53" s="290"/>
      <c r="H53" s="291">
        <f>IF(AND(YEAR($AP$3)=YEAR(D44),MONTH($AP$3)=MONTH(D44)),$AP$3-D44+1,DAY(EOMONTH(D44,0)))</f>
        <v>31</v>
      </c>
      <c r="I53" s="292"/>
      <c r="J53" s="293" t="s">
        <v>51</v>
      </c>
      <c r="K53" s="289"/>
      <c r="L53" s="289"/>
      <c r="M53" s="290"/>
      <c r="N53" s="294">
        <f>COUNTIF(D51:AH51,"×")</f>
        <v>0</v>
      </c>
      <c r="O53" s="295"/>
      <c r="P53" s="296" t="s">
        <v>43</v>
      </c>
      <c r="Q53" s="297"/>
      <c r="R53" s="297"/>
      <c r="S53" s="298"/>
      <c r="T53" s="291">
        <f>H53-N53</f>
        <v>31</v>
      </c>
      <c r="U53" s="292"/>
      <c r="V53" s="293" t="str">
        <f>V27</f>
        <v>土日数</v>
      </c>
      <c r="W53" s="289"/>
      <c r="X53" s="289"/>
      <c r="Y53" s="290"/>
      <c r="Z53" s="299">
        <f>COUNTIF(D46:AH46,"○")</f>
        <v>10</v>
      </c>
      <c r="AA53" s="300"/>
      <c r="AB53" s="250" t="s">
        <v>15</v>
      </c>
      <c r="AC53" s="251"/>
      <c r="AD53" s="251"/>
      <c r="AE53" s="252"/>
      <c r="AF53" s="301">
        <f>COUNTIF(D50:AH50,"●")</f>
        <v>10</v>
      </c>
      <c r="AG53" s="302"/>
      <c r="AH53" s="303"/>
      <c r="AI53" s="288" t="s">
        <v>35</v>
      </c>
      <c r="AJ53" s="289"/>
      <c r="AK53" s="289"/>
      <c r="AL53" s="290"/>
      <c r="AM53" s="291">
        <f>IF(AND(YEAR($AP$3)=YEAR(AI44),MONTH($AP$3)=MONTH(AI44)),$AP$3-AI44+1,DAY(EOMONTH(AI44,0)))</f>
        <v>28</v>
      </c>
      <c r="AN53" s="292"/>
      <c r="AO53" s="293" t="s">
        <v>51</v>
      </c>
      <c r="AP53" s="289"/>
      <c r="AQ53" s="289"/>
      <c r="AR53" s="290"/>
      <c r="AS53" s="294">
        <f>COUNTIF(AI51:BM51,"×")</f>
        <v>5</v>
      </c>
      <c r="AT53" s="295"/>
      <c r="AU53" s="296" t="s">
        <v>43</v>
      </c>
      <c r="AV53" s="297"/>
      <c r="AW53" s="297"/>
      <c r="AX53" s="298"/>
      <c r="AY53" s="291">
        <f>AM53-AS53</f>
        <v>23</v>
      </c>
      <c r="AZ53" s="292"/>
      <c r="BA53" s="293" t="str">
        <f>V27</f>
        <v>土日数</v>
      </c>
      <c r="BB53" s="289"/>
      <c r="BC53" s="289"/>
      <c r="BD53" s="290"/>
      <c r="BE53" s="304">
        <f>COUNTIF(AI46:BM46,"○")</f>
        <v>6</v>
      </c>
      <c r="BF53" s="305"/>
      <c r="BG53" s="250" t="s">
        <v>15</v>
      </c>
      <c r="BH53" s="251"/>
      <c r="BI53" s="251"/>
      <c r="BJ53" s="252"/>
      <c r="BK53" s="253">
        <f>COUNTIF(AI50:BM50,"●")</f>
        <v>6</v>
      </c>
      <c r="BL53" s="254"/>
      <c r="BM53" s="255"/>
      <c r="BN53" s="148"/>
    </row>
    <row r="54" spans="2:71" ht="18.75" customHeight="1" thickBot="1" x14ac:dyDescent="0.2">
      <c r="B54" s="54"/>
      <c r="C54" s="220"/>
      <c r="D54" s="256" t="s">
        <v>49</v>
      </c>
      <c r="E54" s="257"/>
      <c r="F54" s="257"/>
      <c r="G54" s="258"/>
      <c r="H54" s="198">
        <f>AF53</f>
        <v>10</v>
      </c>
      <c r="I54" s="195" t="s">
        <v>42</v>
      </c>
      <c r="J54" s="199">
        <f>T53</f>
        <v>31</v>
      </c>
      <c r="K54" s="204" t="s">
        <v>12</v>
      </c>
      <c r="L54" s="259">
        <f>H54/J54*100</f>
        <v>32.258064516129032</v>
      </c>
      <c r="M54" s="259"/>
      <c r="N54" s="204" t="s">
        <v>13</v>
      </c>
      <c r="O54" s="260" t="str">
        <f>IF(L54&gt;28.5,"OK",IF(L54=28.5,"OK",IF(L54&lt;28.5,"NG")))</f>
        <v>OK</v>
      </c>
      <c r="P54" s="261"/>
      <c r="Q54" s="262"/>
      <c r="R54" s="263" t="s">
        <v>50</v>
      </c>
      <c r="S54" s="264"/>
      <c r="T54" s="264"/>
      <c r="U54" s="265"/>
      <c r="V54" s="197">
        <f>AF53</f>
        <v>10</v>
      </c>
      <c r="W54" s="205" t="s">
        <v>42</v>
      </c>
      <c r="X54" s="200">
        <f>Z53</f>
        <v>10</v>
      </c>
      <c r="Y54" s="196" t="s">
        <v>12</v>
      </c>
      <c r="Z54" s="266">
        <f>V54/X54*100</f>
        <v>100</v>
      </c>
      <c r="AA54" s="266"/>
      <c r="AB54" s="194" t="s">
        <v>13</v>
      </c>
      <c r="AC54" s="267" t="str">
        <f>IF(Z54&gt;100,"OK",IF(Z54=100,"OK",IF(Z54&lt;100,"NG")))</f>
        <v>OK</v>
      </c>
      <c r="AD54" s="268"/>
      <c r="AE54" s="269"/>
      <c r="AF54" s="270" t="str">
        <f>IF(OR(L54&gt;=28.5,Z54&gt;=100),"OK","NG")</f>
        <v>OK</v>
      </c>
      <c r="AG54" s="271"/>
      <c r="AH54" s="272"/>
      <c r="AI54" s="256" t="s">
        <v>49</v>
      </c>
      <c r="AJ54" s="257"/>
      <c r="AK54" s="257"/>
      <c r="AL54" s="258"/>
      <c r="AM54" s="198">
        <f>BK53</f>
        <v>6</v>
      </c>
      <c r="AN54" s="195" t="s">
        <v>42</v>
      </c>
      <c r="AO54" s="199">
        <f>AY53</f>
        <v>23</v>
      </c>
      <c r="AP54" s="204" t="s">
        <v>12</v>
      </c>
      <c r="AQ54" s="259">
        <f>AM54/AO54*100</f>
        <v>26.086956521739129</v>
      </c>
      <c r="AR54" s="259"/>
      <c r="AS54" s="204" t="s">
        <v>13</v>
      </c>
      <c r="AT54" s="260" t="str">
        <f>IF(AQ54&gt;28.5,"OK",IF(AQ54=28.5,"OK",IF(AQ54&lt;28.5,"NG")))</f>
        <v>NG</v>
      </c>
      <c r="AU54" s="261"/>
      <c r="AV54" s="262"/>
      <c r="AW54" s="263" t="s">
        <v>50</v>
      </c>
      <c r="AX54" s="264"/>
      <c r="AY54" s="264"/>
      <c r="AZ54" s="265"/>
      <c r="BA54" s="197">
        <f>BK53</f>
        <v>6</v>
      </c>
      <c r="BB54" s="205" t="s">
        <v>42</v>
      </c>
      <c r="BC54" s="200">
        <f>BE53</f>
        <v>6</v>
      </c>
      <c r="BD54" s="196" t="s">
        <v>12</v>
      </c>
      <c r="BE54" s="266">
        <f>BA54/BC54*100</f>
        <v>100</v>
      </c>
      <c r="BF54" s="266"/>
      <c r="BG54" s="194" t="s">
        <v>13</v>
      </c>
      <c r="BH54" s="267" t="str">
        <f>IF(BE54&gt;100,"OK",IF(BE54=100,"OK",IF(BE54&lt;100,"NG")))</f>
        <v>OK</v>
      </c>
      <c r="BI54" s="268"/>
      <c r="BJ54" s="269"/>
      <c r="BK54" s="270" t="str">
        <f>IF(OR(AQ54&gt;=28.5,BE54&gt;=100),"OK","NG")</f>
        <v>OK</v>
      </c>
      <c r="BL54" s="271"/>
      <c r="BM54" s="272"/>
      <c r="BN54" s="148"/>
    </row>
    <row r="55" spans="2:71" ht="11.25" customHeight="1" thickBot="1" x14ac:dyDescent="0.2">
      <c r="B55" s="22"/>
      <c r="C55" s="23"/>
      <c r="D55" s="24"/>
      <c r="E55" s="29"/>
      <c r="F55" s="6"/>
      <c r="G55" s="245"/>
      <c r="H55" s="246"/>
      <c r="I55" s="247"/>
      <c r="J55" s="6"/>
      <c r="K55" s="37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8"/>
    </row>
    <row r="56" spans="2:71" ht="15" customHeight="1" x14ac:dyDescent="0.15">
      <c r="B56" s="306" t="s">
        <v>0</v>
      </c>
      <c r="C56" s="307"/>
      <c r="D56" s="211">
        <f>MONTH(EDATE(AE$3,8))</f>
        <v>3</v>
      </c>
      <c r="E56" s="138" t="s">
        <v>44</v>
      </c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170"/>
      <c r="AG56" s="170"/>
      <c r="AH56" s="170"/>
      <c r="AI56" s="210">
        <f>MONTH(EDATE(AE$3,9))</f>
        <v>4</v>
      </c>
      <c r="AJ56" s="138" t="s">
        <v>44</v>
      </c>
      <c r="AK56" s="206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2"/>
      <c r="AY56" s="202"/>
      <c r="AZ56" s="202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170"/>
      <c r="BM56" s="203"/>
      <c r="BN56" s="312" t="s">
        <v>1</v>
      </c>
      <c r="BO56" s="313"/>
      <c r="BP56" s="313"/>
      <c r="BQ56" s="313"/>
      <c r="BR56" s="314"/>
    </row>
    <row r="57" spans="2:71" ht="15" customHeight="1" x14ac:dyDescent="0.15">
      <c r="B57" s="308"/>
      <c r="C57" s="309"/>
      <c r="D57" s="133">
        <f>DATE(YEAR(AE$3),MONTH(AE$3)+8,1)</f>
        <v>46082</v>
      </c>
      <c r="E57" s="107">
        <f>DATE(YEAR(D57),MONTH(D57),DAY(D57)+1)</f>
        <v>46083</v>
      </c>
      <c r="F57" s="107">
        <f t="shared" ref="F57:AE57" si="9">DATE(YEAR(E57),MONTH(E57),DAY(E57)+1)</f>
        <v>46084</v>
      </c>
      <c r="G57" s="107">
        <f t="shared" si="9"/>
        <v>46085</v>
      </c>
      <c r="H57" s="107">
        <f t="shared" si="9"/>
        <v>46086</v>
      </c>
      <c r="I57" s="107">
        <f t="shared" si="9"/>
        <v>46087</v>
      </c>
      <c r="J57" s="107">
        <f t="shared" si="9"/>
        <v>46088</v>
      </c>
      <c r="K57" s="107">
        <f t="shared" si="9"/>
        <v>46089</v>
      </c>
      <c r="L57" s="107">
        <f t="shared" si="9"/>
        <v>46090</v>
      </c>
      <c r="M57" s="107">
        <f t="shared" si="9"/>
        <v>46091</v>
      </c>
      <c r="N57" s="107">
        <f t="shared" si="9"/>
        <v>46092</v>
      </c>
      <c r="O57" s="107">
        <f t="shared" si="9"/>
        <v>46093</v>
      </c>
      <c r="P57" s="107">
        <f t="shared" si="9"/>
        <v>46094</v>
      </c>
      <c r="Q57" s="107">
        <f t="shared" si="9"/>
        <v>46095</v>
      </c>
      <c r="R57" s="107">
        <f t="shared" si="9"/>
        <v>46096</v>
      </c>
      <c r="S57" s="107">
        <f t="shared" si="9"/>
        <v>46097</v>
      </c>
      <c r="T57" s="107">
        <f t="shared" si="9"/>
        <v>46098</v>
      </c>
      <c r="U57" s="107">
        <f t="shared" si="9"/>
        <v>46099</v>
      </c>
      <c r="V57" s="107">
        <f t="shared" si="9"/>
        <v>46100</v>
      </c>
      <c r="W57" s="107">
        <f t="shared" si="9"/>
        <v>46101</v>
      </c>
      <c r="X57" s="107">
        <f t="shared" si="9"/>
        <v>46102</v>
      </c>
      <c r="Y57" s="107">
        <f t="shared" si="9"/>
        <v>46103</v>
      </c>
      <c r="Z57" s="107">
        <f t="shared" si="9"/>
        <v>46104</v>
      </c>
      <c r="AA57" s="107">
        <f t="shared" si="9"/>
        <v>46105</v>
      </c>
      <c r="AB57" s="107">
        <f t="shared" si="9"/>
        <v>46106</v>
      </c>
      <c r="AC57" s="107">
        <f t="shared" si="9"/>
        <v>46107</v>
      </c>
      <c r="AD57" s="107">
        <f t="shared" si="9"/>
        <v>46108</v>
      </c>
      <c r="AE57" s="154">
        <f t="shared" si="9"/>
        <v>46109</v>
      </c>
      <c r="AF57" s="107">
        <f>IF(AE57="","",IF(DAY(AE57+1)=1,"",AE57+1))</f>
        <v>46110</v>
      </c>
      <c r="AG57" s="107">
        <f>IF(AF57="","",IF(DAY(AF57+1)=1,"",AF57+1))</f>
        <v>46111</v>
      </c>
      <c r="AH57" s="122">
        <f>IF(AG57="","",IF(DAY(AG57+1)=1,"",AG57+1))</f>
        <v>46112</v>
      </c>
      <c r="AI57" s="163">
        <f>DATE(YEAR(AE$3),MONTH(AE$3)+9,1)</f>
        <v>46113</v>
      </c>
      <c r="AJ57" s="107">
        <f t="shared" ref="AJ57:BJ57" si="10">DATE(YEAR(AI57),MONTH(AI57),DAY(AI57)+1)</f>
        <v>46114</v>
      </c>
      <c r="AK57" s="107">
        <f t="shared" si="10"/>
        <v>46115</v>
      </c>
      <c r="AL57" s="107">
        <f t="shared" si="10"/>
        <v>46116</v>
      </c>
      <c r="AM57" s="107">
        <f t="shared" si="10"/>
        <v>46117</v>
      </c>
      <c r="AN57" s="107">
        <f t="shared" si="10"/>
        <v>46118</v>
      </c>
      <c r="AO57" s="107">
        <f t="shared" si="10"/>
        <v>46119</v>
      </c>
      <c r="AP57" s="107">
        <f t="shared" si="10"/>
        <v>46120</v>
      </c>
      <c r="AQ57" s="107">
        <f t="shared" si="10"/>
        <v>46121</v>
      </c>
      <c r="AR57" s="107">
        <f t="shared" si="10"/>
        <v>46122</v>
      </c>
      <c r="AS57" s="107">
        <f t="shared" si="10"/>
        <v>46123</v>
      </c>
      <c r="AT57" s="107">
        <f t="shared" si="10"/>
        <v>46124</v>
      </c>
      <c r="AU57" s="107">
        <f t="shared" si="10"/>
        <v>46125</v>
      </c>
      <c r="AV57" s="107">
        <f t="shared" si="10"/>
        <v>46126</v>
      </c>
      <c r="AW57" s="107">
        <f t="shared" si="10"/>
        <v>46127</v>
      </c>
      <c r="AX57" s="107">
        <f t="shared" si="10"/>
        <v>46128</v>
      </c>
      <c r="AY57" s="107">
        <f t="shared" si="10"/>
        <v>46129</v>
      </c>
      <c r="AZ57" s="107">
        <f t="shared" si="10"/>
        <v>46130</v>
      </c>
      <c r="BA57" s="107">
        <f t="shared" si="10"/>
        <v>46131</v>
      </c>
      <c r="BB57" s="107">
        <f t="shared" si="10"/>
        <v>46132</v>
      </c>
      <c r="BC57" s="107">
        <f t="shared" si="10"/>
        <v>46133</v>
      </c>
      <c r="BD57" s="107">
        <f t="shared" si="10"/>
        <v>46134</v>
      </c>
      <c r="BE57" s="107">
        <f t="shared" si="10"/>
        <v>46135</v>
      </c>
      <c r="BF57" s="107">
        <f t="shared" si="10"/>
        <v>46136</v>
      </c>
      <c r="BG57" s="107">
        <f t="shared" si="10"/>
        <v>46137</v>
      </c>
      <c r="BH57" s="107">
        <f t="shared" si="10"/>
        <v>46138</v>
      </c>
      <c r="BI57" s="107">
        <f t="shared" si="10"/>
        <v>46139</v>
      </c>
      <c r="BJ57" s="107">
        <f t="shared" si="10"/>
        <v>46140</v>
      </c>
      <c r="BK57" s="107">
        <f>IF(BJ57="","",IF(DAY(BJ57+1)=1,"",BJ57+1))</f>
        <v>46141</v>
      </c>
      <c r="BL57" s="107">
        <f>IF(BK57="","",IF(DAY(BK57+1)=1,"",BK57+1))</f>
        <v>46142</v>
      </c>
      <c r="BM57" s="122" t="str">
        <f>IF(BL57="","",IF(DAY(BL57+1)=1,"",BL57+1))</f>
        <v/>
      </c>
      <c r="BN57" s="315"/>
      <c r="BO57" s="316"/>
      <c r="BP57" s="316"/>
      <c r="BQ57" s="316"/>
      <c r="BR57" s="317"/>
    </row>
    <row r="58" spans="2:71" ht="15" customHeight="1" thickBot="1" x14ac:dyDescent="0.2">
      <c r="B58" s="310"/>
      <c r="C58" s="311"/>
      <c r="D58" s="152" t="str">
        <f>TEXT(D57,"aaa")</f>
        <v>日</v>
      </c>
      <c r="E58" s="153" t="str">
        <f t="shared" ref="E58:BM58" si="11">TEXT(E57,"aaa")</f>
        <v>月</v>
      </c>
      <c r="F58" s="153" t="str">
        <f t="shared" si="11"/>
        <v>火</v>
      </c>
      <c r="G58" s="153" t="str">
        <f t="shared" si="11"/>
        <v>水</v>
      </c>
      <c r="H58" s="153" t="str">
        <f t="shared" si="11"/>
        <v>木</v>
      </c>
      <c r="I58" s="153" t="str">
        <f t="shared" si="11"/>
        <v>金</v>
      </c>
      <c r="J58" s="153" t="str">
        <f t="shared" si="11"/>
        <v>土</v>
      </c>
      <c r="K58" s="153" t="str">
        <f t="shared" si="11"/>
        <v>日</v>
      </c>
      <c r="L58" s="153" t="str">
        <f t="shared" si="11"/>
        <v>月</v>
      </c>
      <c r="M58" s="153" t="str">
        <f t="shared" si="11"/>
        <v>火</v>
      </c>
      <c r="N58" s="153" t="str">
        <f t="shared" si="11"/>
        <v>水</v>
      </c>
      <c r="O58" s="153" t="str">
        <f t="shared" si="11"/>
        <v>木</v>
      </c>
      <c r="P58" s="153" t="str">
        <f t="shared" si="11"/>
        <v>金</v>
      </c>
      <c r="Q58" s="153" t="str">
        <f t="shared" si="11"/>
        <v>土</v>
      </c>
      <c r="R58" s="153" t="str">
        <f t="shared" si="11"/>
        <v>日</v>
      </c>
      <c r="S58" s="153" t="str">
        <f t="shared" si="11"/>
        <v>月</v>
      </c>
      <c r="T58" s="153" t="str">
        <f t="shared" si="11"/>
        <v>火</v>
      </c>
      <c r="U58" s="153" t="str">
        <f t="shared" si="11"/>
        <v>水</v>
      </c>
      <c r="V58" s="153" t="str">
        <f t="shared" si="11"/>
        <v>木</v>
      </c>
      <c r="W58" s="153" t="str">
        <f t="shared" si="11"/>
        <v>金</v>
      </c>
      <c r="X58" s="153" t="str">
        <f t="shared" si="11"/>
        <v>土</v>
      </c>
      <c r="Y58" s="153" t="str">
        <f t="shared" si="11"/>
        <v>日</v>
      </c>
      <c r="Z58" s="153" t="str">
        <f t="shared" si="11"/>
        <v>月</v>
      </c>
      <c r="AA58" s="153" t="str">
        <f t="shared" si="11"/>
        <v>火</v>
      </c>
      <c r="AB58" s="153" t="str">
        <f t="shared" si="11"/>
        <v>水</v>
      </c>
      <c r="AC58" s="153" t="str">
        <f t="shared" si="11"/>
        <v>木</v>
      </c>
      <c r="AD58" s="153" t="str">
        <f t="shared" si="11"/>
        <v>金</v>
      </c>
      <c r="AE58" s="155" t="str">
        <f t="shared" si="11"/>
        <v>土</v>
      </c>
      <c r="AF58" s="184" t="str">
        <f t="shared" si="11"/>
        <v>日</v>
      </c>
      <c r="AG58" s="184" t="str">
        <f t="shared" si="11"/>
        <v>月</v>
      </c>
      <c r="AH58" s="185" t="str">
        <f t="shared" si="11"/>
        <v>火</v>
      </c>
      <c r="AI58" s="173" t="str">
        <f t="shared" si="11"/>
        <v>水</v>
      </c>
      <c r="AJ58" s="153" t="str">
        <f t="shared" si="11"/>
        <v>木</v>
      </c>
      <c r="AK58" s="153" t="str">
        <f t="shared" si="11"/>
        <v>金</v>
      </c>
      <c r="AL58" s="153" t="str">
        <f t="shared" si="11"/>
        <v>土</v>
      </c>
      <c r="AM58" s="153" t="str">
        <f t="shared" si="11"/>
        <v>日</v>
      </c>
      <c r="AN58" s="153" t="str">
        <f t="shared" si="11"/>
        <v>月</v>
      </c>
      <c r="AO58" s="153" t="str">
        <f t="shared" si="11"/>
        <v>火</v>
      </c>
      <c r="AP58" s="153" t="str">
        <f t="shared" si="11"/>
        <v>水</v>
      </c>
      <c r="AQ58" s="153" t="str">
        <f t="shared" si="11"/>
        <v>木</v>
      </c>
      <c r="AR58" s="153" t="str">
        <f t="shared" si="11"/>
        <v>金</v>
      </c>
      <c r="AS58" s="153" t="str">
        <f t="shared" si="11"/>
        <v>土</v>
      </c>
      <c r="AT58" s="153" t="str">
        <f t="shared" si="11"/>
        <v>日</v>
      </c>
      <c r="AU58" s="153" t="str">
        <f t="shared" si="11"/>
        <v>月</v>
      </c>
      <c r="AV58" s="153" t="str">
        <f t="shared" si="11"/>
        <v>火</v>
      </c>
      <c r="AW58" s="153" t="str">
        <f t="shared" si="11"/>
        <v>水</v>
      </c>
      <c r="AX58" s="153" t="str">
        <f t="shared" si="11"/>
        <v>木</v>
      </c>
      <c r="AY58" s="153" t="str">
        <f t="shared" si="11"/>
        <v>金</v>
      </c>
      <c r="AZ58" s="153" t="str">
        <f t="shared" si="11"/>
        <v>土</v>
      </c>
      <c r="BA58" s="153" t="str">
        <f t="shared" si="11"/>
        <v>日</v>
      </c>
      <c r="BB58" s="153" t="str">
        <f t="shared" si="11"/>
        <v>月</v>
      </c>
      <c r="BC58" s="153" t="str">
        <f t="shared" si="11"/>
        <v>火</v>
      </c>
      <c r="BD58" s="153" t="str">
        <f t="shared" si="11"/>
        <v>水</v>
      </c>
      <c r="BE58" s="153" t="str">
        <f t="shared" si="11"/>
        <v>木</v>
      </c>
      <c r="BF58" s="153" t="str">
        <f t="shared" si="11"/>
        <v>金</v>
      </c>
      <c r="BG58" s="153" t="str">
        <f t="shared" si="11"/>
        <v>土</v>
      </c>
      <c r="BH58" s="153" t="str">
        <f t="shared" si="11"/>
        <v>日</v>
      </c>
      <c r="BI58" s="153" t="str">
        <f t="shared" si="11"/>
        <v>月</v>
      </c>
      <c r="BJ58" s="153" t="str">
        <f t="shared" si="11"/>
        <v>火</v>
      </c>
      <c r="BK58" s="153" t="str">
        <f t="shared" si="11"/>
        <v>水</v>
      </c>
      <c r="BL58" s="184" t="str">
        <f t="shared" si="11"/>
        <v>木</v>
      </c>
      <c r="BM58" s="185" t="str">
        <f t="shared" si="11"/>
        <v/>
      </c>
      <c r="BN58" s="318"/>
      <c r="BO58" s="319"/>
      <c r="BP58" s="319"/>
      <c r="BQ58" s="319"/>
      <c r="BR58" s="320"/>
    </row>
    <row r="59" spans="2:71" ht="31.5" customHeight="1" thickBot="1" x14ac:dyDescent="0.2">
      <c r="B59" s="321" t="str">
        <f>B33</f>
        <v>休工予定日
（土日）</v>
      </c>
      <c r="C59" s="322"/>
      <c r="D59" s="217" t="s">
        <v>72</v>
      </c>
      <c r="E59" s="115" t="s">
        <v>72</v>
      </c>
      <c r="F59" s="115"/>
      <c r="G59" s="115"/>
      <c r="H59" s="115"/>
      <c r="I59" s="115"/>
      <c r="J59" s="115"/>
      <c r="K59" s="115" t="s">
        <v>72</v>
      </c>
      <c r="L59" s="115" t="s">
        <v>72</v>
      </c>
      <c r="M59" s="115"/>
      <c r="N59" s="115"/>
      <c r="O59" s="115"/>
      <c r="P59" s="115"/>
      <c r="Q59" s="115"/>
      <c r="R59" s="115" t="s">
        <v>72</v>
      </c>
      <c r="S59" s="115" t="s">
        <v>72</v>
      </c>
      <c r="T59" s="115"/>
      <c r="U59" s="115"/>
      <c r="V59" s="115"/>
      <c r="W59" s="115"/>
      <c r="X59" s="115"/>
      <c r="Y59" s="115" t="s">
        <v>72</v>
      </c>
      <c r="Z59" s="115" t="s">
        <v>72</v>
      </c>
      <c r="AA59" s="115"/>
      <c r="AB59" s="115"/>
      <c r="AC59" s="115"/>
      <c r="AD59" s="115"/>
      <c r="AE59" s="115"/>
      <c r="AF59" s="115" t="s">
        <v>72</v>
      </c>
      <c r="AG59" s="115" t="s">
        <v>72</v>
      </c>
      <c r="AH59" s="174"/>
      <c r="AI59" s="217"/>
      <c r="AJ59" s="115"/>
      <c r="AK59" s="115"/>
      <c r="AL59" s="115"/>
      <c r="AM59" s="115"/>
      <c r="AN59" s="115" t="s">
        <v>72</v>
      </c>
      <c r="AO59" s="115" t="s">
        <v>72</v>
      </c>
      <c r="AP59" s="115"/>
      <c r="AQ59" s="115"/>
      <c r="AR59" s="115"/>
      <c r="AS59" s="115"/>
      <c r="AT59" s="115"/>
      <c r="AU59" s="115" t="s">
        <v>72</v>
      </c>
      <c r="AV59" s="115" t="s">
        <v>72</v>
      </c>
      <c r="AW59" s="115"/>
      <c r="AX59" s="115"/>
      <c r="AY59" s="115"/>
      <c r="AZ59" s="115"/>
      <c r="BA59" s="115"/>
      <c r="BB59" s="115" t="s">
        <v>72</v>
      </c>
      <c r="BC59" s="115" t="s">
        <v>72</v>
      </c>
      <c r="BD59" s="115"/>
      <c r="BE59" s="115"/>
      <c r="BF59" s="115"/>
      <c r="BG59" s="115"/>
      <c r="BH59" s="115"/>
      <c r="BI59" s="115"/>
      <c r="BJ59" s="115"/>
      <c r="BK59" s="115"/>
      <c r="BL59" s="115"/>
      <c r="BM59" s="126"/>
      <c r="BN59" s="323"/>
      <c r="BO59" s="324"/>
      <c r="BP59" s="324"/>
      <c r="BQ59" s="324"/>
      <c r="BR59" s="325"/>
    </row>
    <row r="60" spans="2:71" ht="14.25" customHeight="1" x14ac:dyDescent="0.15">
      <c r="B60" s="326"/>
      <c r="C60" s="327"/>
      <c r="D60" s="13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160"/>
      <c r="AF60" s="192"/>
      <c r="AG60" s="192"/>
      <c r="AH60" s="193"/>
      <c r="AI60" s="175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160"/>
      <c r="BK60" s="160"/>
      <c r="BL60" s="192"/>
      <c r="BM60" s="193"/>
      <c r="BN60" s="328"/>
      <c r="BO60" s="329"/>
      <c r="BP60" s="329"/>
      <c r="BQ60" s="329"/>
      <c r="BR60" s="330"/>
    </row>
    <row r="61" spans="2:71" ht="14.25" customHeight="1" x14ac:dyDescent="0.15">
      <c r="B61" s="331"/>
      <c r="C61" s="332"/>
      <c r="D61" s="140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57"/>
      <c r="AF61" s="71"/>
      <c r="AG61" s="71"/>
      <c r="AH61" s="127"/>
      <c r="AI61" s="176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157"/>
      <c r="BK61" s="157"/>
      <c r="BL61" s="71"/>
      <c r="BM61" s="127"/>
      <c r="BN61" s="333"/>
      <c r="BO61" s="334"/>
      <c r="BP61" s="334"/>
      <c r="BQ61" s="334"/>
      <c r="BR61" s="335"/>
    </row>
    <row r="62" spans="2:71" ht="14.25" customHeight="1" thickBot="1" x14ac:dyDescent="0.2">
      <c r="B62" s="336"/>
      <c r="C62" s="337"/>
      <c r="D62" s="141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161"/>
      <c r="AF62" s="70"/>
      <c r="AG62" s="70"/>
      <c r="AH62" s="191"/>
      <c r="AI62" s="186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161"/>
      <c r="BK62" s="161"/>
      <c r="BL62" s="70"/>
      <c r="BM62" s="128"/>
      <c r="BN62" s="58"/>
      <c r="BO62" s="59"/>
      <c r="BP62" s="59"/>
      <c r="BQ62" s="59"/>
      <c r="BR62" s="60"/>
    </row>
    <row r="63" spans="2:71" ht="14.25" customHeight="1" x14ac:dyDescent="0.15">
      <c r="B63" s="273" t="str">
        <f>B50</f>
        <v>休工日●</v>
      </c>
      <c r="C63" s="274"/>
      <c r="D63" s="142" t="s">
        <v>38</v>
      </c>
      <c r="E63" s="52" t="s">
        <v>38</v>
      </c>
      <c r="F63" s="52"/>
      <c r="G63" s="52"/>
      <c r="H63" s="52"/>
      <c r="I63" s="52"/>
      <c r="J63" s="52"/>
      <c r="K63" s="52" t="s">
        <v>38</v>
      </c>
      <c r="L63" s="52" t="s">
        <v>38</v>
      </c>
      <c r="M63" s="52"/>
      <c r="N63" s="52"/>
      <c r="O63" s="52"/>
      <c r="P63" s="52"/>
      <c r="Q63" s="52"/>
      <c r="R63" s="52" t="s">
        <v>38</v>
      </c>
      <c r="S63" s="52" t="s">
        <v>38</v>
      </c>
      <c r="T63" s="52"/>
      <c r="U63" s="52"/>
      <c r="V63" s="52"/>
      <c r="W63" s="52"/>
      <c r="X63" s="52"/>
      <c r="Y63" s="52" t="s">
        <v>38</v>
      </c>
      <c r="Z63" s="52" t="s">
        <v>38</v>
      </c>
      <c r="AA63" s="52"/>
      <c r="AB63" s="52"/>
      <c r="AC63" s="52"/>
      <c r="AD63" s="52"/>
      <c r="AE63" s="52"/>
      <c r="AF63" s="52" t="s">
        <v>38</v>
      </c>
      <c r="AG63" s="52" t="s">
        <v>38</v>
      </c>
      <c r="AH63" s="147"/>
      <c r="AI63" s="178"/>
      <c r="AJ63" s="52"/>
      <c r="AK63" s="52"/>
      <c r="AL63" s="52"/>
      <c r="AM63" s="52"/>
      <c r="AN63" s="52" t="s">
        <v>38</v>
      </c>
      <c r="AO63" s="52" t="s">
        <v>38</v>
      </c>
      <c r="AP63" s="52"/>
      <c r="AQ63" s="52"/>
      <c r="AR63" s="52"/>
      <c r="AS63" s="52"/>
      <c r="AT63" s="52"/>
      <c r="AU63" s="52" t="s">
        <v>38</v>
      </c>
      <c r="AV63" s="52" t="s">
        <v>38</v>
      </c>
      <c r="AW63" s="52"/>
      <c r="AX63" s="52"/>
      <c r="AY63" s="52"/>
      <c r="AZ63" s="52"/>
      <c r="BA63" s="52"/>
      <c r="BB63" s="52" t="s">
        <v>38</v>
      </c>
      <c r="BC63" s="52" t="s">
        <v>38</v>
      </c>
      <c r="BD63" s="52"/>
      <c r="BE63" s="52"/>
      <c r="BF63" s="52"/>
      <c r="BG63" s="52"/>
      <c r="BH63" s="52"/>
      <c r="BI63" s="52"/>
      <c r="BJ63" s="159"/>
      <c r="BK63" s="159"/>
      <c r="BL63" s="52"/>
      <c r="BM63" s="129"/>
      <c r="BN63" s="275">
        <f>COUNTIF(D63:BM63,"●")</f>
        <v>16</v>
      </c>
      <c r="BO63" s="276"/>
      <c r="BP63" s="276"/>
      <c r="BQ63" s="276"/>
      <c r="BR63" s="277"/>
    </row>
    <row r="64" spans="2:71" ht="14.25" customHeight="1" thickBot="1" x14ac:dyDescent="0.2">
      <c r="B64" s="278" t="str">
        <f>B51</f>
        <v>対象外×</v>
      </c>
      <c r="C64" s="279"/>
      <c r="D64" s="234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235"/>
      <c r="AI64" s="187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  <c r="BM64" s="235"/>
      <c r="BN64" s="280">
        <f>COUNTIF(D64:BM64,"×")+COUNTIF(D64:BK64,"△")</f>
        <v>0</v>
      </c>
      <c r="BO64" s="281"/>
      <c r="BP64" s="281"/>
      <c r="BQ64" s="281"/>
      <c r="BR64" s="282"/>
      <c r="BS64" s="55"/>
    </row>
    <row r="65" spans="2:71" ht="14.25" customHeight="1" thickBot="1" x14ac:dyDescent="0.2">
      <c r="B65" s="283" t="str">
        <f>B39</f>
        <v>完全週休2日チェック</v>
      </c>
      <c r="C65" s="284"/>
      <c r="D65" s="228" t="str">
        <f>IF(AND($D59="○",D63=""),"NG","")</f>
        <v/>
      </c>
      <c r="E65" s="229" t="str">
        <f>IF(AND($E59="○",E63=""),"NG","")</f>
        <v/>
      </c>
      <c r="F65" s="229" t="str">
        <f>IF(AND($F59="○",F63=""),"NG","")</f>
        <v/>
      </c>
      <c r="G65" s="229" t="str">
        <f>IF(AND($G59="○",G63=""),"NG","")</f>
        <v/>
      </c>
      <c r="H65" s="229" t="str">
        <f>IF(AND($H59="○",H63=""),"NG","")</f>
        <v/>
      </c>
      <c r="I65" s="229" t="str">
        <f>IF(AND($I59="○",I63=""),"NG","")</f>
        <v/>
      </c>
      <c r="J65" s="229" t="str">
        <f>IF(AND($J59="○",J63=""),"NG","")</f>
        <v/>
      </c>
      <c r="K65" s="229" t="str">
        <f>IF(AND($K59="○",K63=""),"NG","")</f>
        <v/>
      </c>
      <c r="L65" s="229" t="str">
        <f>IF(AND($L59="○",L63=""),"NG","")</f>
        <v/>
      </c>
      <c r="M65" s="229" t="str">
        <f>IF(AND($M59="○",M63=""),"NG","")</f>
        <v/>
      </c>
      <c r="N65" s="229" t="str">
        <f>IF(AND($N59="○",N63=""),"NG","")</f>
        <v/>
      </c>
      <c r="O65" s="229" t="str">
        <f>IF(AND($O59="○",O63=""),"NG","")</f>
        <v/>
      </c>
      <c r="P65" s="229" t="str">
        <f>IF(AND($P59="○",P63=""),"NG","")</f>
        <v/>
      </c>
      <c r="Q65" s="229" t="str">
        <f>IF(AND($Q59="○",Q63=""),"NG","")</f>
        <v/>
      </c>
      <c r="R65" s="229" t="str">
        <f>IF(AND($R59="○",R63=""),"NG","")</f>
        <v/>
      </c>
      <c r="S65" s="229" t="str">
        <f>IF(AND($S59="○",S63=""),"NG","")</f>
        <v/>
      </c>
      <c r="T65" s="229" t="str">
        <f>IF(AND($T59="○",T63=""),"NG","")</f>
        <v/>
      </c>
      <c r="U65" s="229" t="str">
        <f>IF(AND($U59="○",U63=""),"NG","")</f>
        <v/>
      </c>
      <c r="V65" s="229" t="str">
        <f>IF(AND($V59="○",V63=""),"NG","")</f>
        <v/>
      </c>
      <c r="W65" s="229" t="str">
        <f>IF(AND($W59="○",W63=""),"NG","")</f>
        <v/>
      </c>
      <c r="X65" s="229" t="str">
        <f>IF(AND($X59="○",X63=""),"NG","")</f>
        <v/>
      </c>
      <c r="Y65" s="229" t="str">
        <f>IF(AND($Y59="○",Y63=""),"NG","")</f>
        <v/>
      </c>
      <c r="Z65" s="229" t="str">
        <f>IF(AND($Z59="○",Z63=""),"NG","")</f>
        <v/>
      </c>
      <c r="AA65" s="229" t="str">
        <f>IF(AND($AA59="○",AA63=""),"NG","")</f>
        <v/>
      </c>
      <c r="AB65" s="229" t="str">
        <f>IF(AND($AB59="○",AB63=""),"NG","")</f>
        <v/>
      </c>
      <c r="AC65" s="229" t="str">
        <f>IF(AND($AC59="○",AC63=""),"NG","")</f>
        <v/>
      </c>
      <c r="AD65" s="229" t="str">
        <f>IF(AND($AD59="○",AD63=""),"NG","")</f>
        <v/>
      </c>
      <c r="AE65" s="229" t="str">
        <f>IF(AND($AE59="○",AE63=""),"NG","")</f>
        <v/>
      </c>
      <c r="AF65" s="229" t="str">
        <f>IF(AND($AF59="○",AF63=""),"NG","")</f>
        <v/>
      </c>
      <c r="AG65" s="229" t="str">
        <f>IF(AND($AG59="○",AG63=""),"NG","")</f>
        <v/>
      </c>
      <c r="AH65" s="230" t="str">
        <f>IF(AND($AH59="○",AH63=""),"NG","")</f>
        <v/>
      </c>
      <c r="AI65" s="228" t="str">
        <f>IF(AND($AI59="○",AI63=""),"NG","")</f>
        <v/>
      </c>
      <c r="AJ65" s="229" t="str">
        <f>IF(AND($AJ59="○",AJ63=""),"NG","")</f>
        <v/>
      </c>
      <c r="AK65" s="229" t="str">
        <f>IF(AND($AK59="○",AK63=""),"NG","")</f>
        <v/>
      </c>
      <c r="AL65" s="229" t="str">
        <f>IF(AND($AL59="○",AL63=""),"NG","")</f>
        <v/>
      </c>
      <c r="AM65" s="229" t="str">
        <f>IF(AND($AM59="○",AM63=""),"NG","")</f>
        <v/>
      </c>
      <c r="AN65" s="229" t="str">
        <f>IF(AND($AN59="○",AN63=""),"NG","")</f>
        <v/>
      </c>
      <c r="AO65" s="229" t="str">
        <f>IF(AND($AO59="○",AO63=""),"NG","")</f>
        <v/>
      </c>
      <c r="AP65" s="229" t="str">
        <f>IF(AND($AP59="○",AP63=""),"NG","")</f>
        <v/>
      </c>
      <c r="AQ65" s="229" t="str">
        <f>IF(AND($AQ59="○",AQ63=""),"NG","")</f>
        <v/>
      </c>
      <c r="AR65" s="229" t="str">
        <f>IF(AND($AR59="○",AR63=""),"NG","")</f>
        <v/>
      </c>
      <c r="AS65" s="229" t="str">
        <f>IF(AND($AS59="○",AS63=""),"NG","")</f>
        <v/>
      </c>
      <c r="AT65" s="229" t="str">
        <f>IF(AND($AT59="○",AT63=""),"NG","")</f>
        <v/>
      </c>
      <c r="AU65" s="229" t="str">
        <f>IF(AND($AU59="○",AU63=""),"NG","")</f>
        <v/>
      </c>
      <c r="AV65" s="229" t="str">
        <f>IF(AND($AV59="○",AV63=""),"NG","")</f>
        <v/>
      </c>
      <c r="AW65" s="229" t="str">
        <f>IF(AND($AW59="○",AW63=""),"NG","")</f>
        <v/>
      </c>
      <c r="AX65" s="229" t="str">
        <f>IF(AND($AX59="○",AX63=""),"NG","")</f>
        <v/>
      </c>
      <c r="AY65" s="229" t="str">
        <f>IF(AND($AY59="○",AY63=""),"NG","")</f>
        <v/>
      </c>
      <c r="AZ65" s="229" t="str">
        <f>IF(AND($AZ59="○",AZ63=""),"NG","")</f>
        <v/>
      </c>
      <c r="BA65" s="229" t="str">
        <f>IF(AND($BA59="○",BA63=""),"NG","")</f>
        <v/>
      </c>
      <c r="BB65" s="229" t="str">
        <f>IF(AND($BB59="○",BB63=""),"NG","")</f>
        <v/>
      </c>
      <c r="BC65" s="229" t="str">
        <f>IF(AND($BC59="○",BC63=""),"NG","")</f>
        <v/>
      </c>
      <c r="BD65" s="229" t="str">
        <f>IF(AND($BD59="○",BD63=""),"NG","")</f>
        <v/>
      </c>
      <c r="BE65" s="229" t="str">
        <f>IF(AND($BE59="○",BE63=""),"NG","")</f>
        <v/>
      </c>
      <c r="BF65" s="229" t="str">
        <f>IF(AND($BF59="○",BF63=""),"NG","")</f>
        <v/>
      </c>
      <c r="BG65" s="229" t="str">
        <f>IF(AND($BG59="○",BG63=""),"NG","")</f>
        <v/>
      </c>
      <c r="BH65" s="229" t="str">
        <f>IF(AND($BH59="○",BH63=""),"NG","")</f>
        <v/>
      </c>
      <c r="BI65" s="229" t="str">
        <f>IF(AND($BI59="○",BI63=""),"NG","")</f>
        <v/>
      </c>
      <c r="BJ65" s="229" t="str">
        <f>IF(AND($BJ59="○",BJ63=""),"NG","")</f>
        <v/>
      </c>
      <c r="BK65" s="229" t="str">
        <f>IF(AND($BK59="○",BK63=""),"NG","")</f>
        <v/>
      </c>
      <c r="BL65" s="229" t="str">
        <f>IF(AND($BL59="○",BL63=""),"NG","")</f>
        <v/>
      </c>
      <c r="BM65" s="230" t="str">
        <f>IF(AND($BM59="○",BM63=""),"NG","")</f>
        <v/>
      </c>
      <c r="BN65" s="285" t="str">
        <f>IF(COUNTIF(D65:BM65,"NG")&gt;0,"NG","OK")</f>
        <v>OK</v>
      </c>
      <c r="BO65" s="286"/>
      <c r="BP65" s="286"/>
      <c r="BQ65" s="286"/>
      <c r="BR65" s="287"/>
      <c r="BS65" s="55"/>
    </row>
    <row r="66" spans="2:71" ht="18.75" customHeight="1" thickBot="1" x14ac:dyDescent="0.2">
      <c r="B66" s="54"/>
      <c r="C66" s="220"/>
      <c r="D66" s="288" t="s">
        <v>35</v>
      </c>
      <c r="E66" s="289"/>
      <c r="F66" s="289"/>
      <c r="G66" s="290"/>
      <c r="H66" s="291">
        <f>IF(AND(YEAR($AP$3)=YEAR(D57),MONTH($AP$3)=MONTH(D57)),$AP$3-D57+1,DAY(EOMONTH(D57,0)))</f>
        <v>31</v>
      </c>
      <c r="I66" s="292"/>
      <c r="J66" s="293" t="s">
        <v>51</v>
      </c>
      <c r="K66" s="289"/>
      <c r="L66" s="289"/>
      <c r="M66" s="290"/>
      <c r="N66" s="294">
        <f>COUNTIF(D64:AH64,"×")</f>
        <v>0</v>
      </c>
      <c r="O66" s="295"/>
      <c r="P66" s="296" t="s">
        <v>43</v>
      </c>
      <c r="Q66" s="297"/>
      <c r="R66" s="297"/>
      <c r="S66" s="298"/>
      <c r="T66" s="291">
        <f>H66-N66</f>
        <v>31</v>
      </c>
      <c r="U66" s="292"/>
      <c r="V66" s="293" t="str">
        <f>V40</f>
        <v>土日数</v>
      </c>
      <c r="W66" s="289"/>
      <c r="X66" s="289"/>
      <c r="Y66" s="290"/>
      <c r="Z66" s="299">
        <f>COUNTIF(D59:AH59,"○")</f>
        <v>10</v>
      </c>
      <c r="AA66" s="300"/>
      <c r="AB66" s="250" t="s">
        <v>15</v>
      </c>
      <c r="AC66" s="251"/>
      <c r="AD66" s="251"/>
      <c r="AE66" s="252"/>
      <c r="AF66" s="301">
        <f>COUNTIF(D63:AH63,"●")</f>
        <v>10</v>
      </c>
      <c r="AG66" s="302"/>
      <c r="AH66" s="303"/>
      <c r="AI66" s="288" t="s">
        <v>35</v>
      </c>
      <c r="AJ66" s="289"/>
      <c r="AK66" s="289"/>
      <c r="AL66" s="290"/>
      <c r="AM66" s="291">
        <f>IF(AND(YEAR($AP$3)=YEAR(AI57),MONTH($AP$3)=MONTH(AI57)),$AP$3-AI57+1,DAY(EOMONTH(AI57,0)))</f>
        <v>30</v>
      </c>
      <c r="AN66" s="292"/>
      <c r="AO66" s="293" t="s">
        <v>51</v>
      </c>
      <c r="AP66" s="289"/>
      <c r="AQ66" s="289"/>
      <c r="AR66" s="290"/>
      <c r="AS66" s="294">
        <f>COUNTIF(AI64:BM64,"×")</f>
        <v>0</v>
      </c>
      <c r="AT66" s="295"/>
      <c r="AU66" s="296" t="s">
        <v>43</v>
      </c>
      <c r="AV66" s="297"/>
      <c r="AW66" s="297"/>
      <c r="AX66" s="298"/>
      <c r="AY66" s="291">
        <f>AM66-AS66</f>
        <v>30</v>
      </c>
      <c r="AZ66" s="292"/>
      <c r="BA66" s="293" t="str">
        <f>V40</f>
        <v>土日数</v>
      </c>
      <c r="BB66" s="289"/>
      <c r="BC66" s="289"/>
      <c r="BD66" s="290"/>
      <c r="BE66" s="304">
        <f>COUNTIF(AI59:BM59,"○")</f>
        <v>6</v>
      </c>
      <c r="BF66" s="305"/>
      <c r="BG66" s="250" t="s">
        <v>15</v>
      </c>
      <c r="BH66" s="251"/>
      <c r="BI66" s="251"/>
      <c r="BJ66" s="252"/>
      <c r="BK66" s="253">
        <f>COUNTIF(AI63:BM63,"●")</f>
        <v>6</v>
      </c>
      <c r="BL66" s="254"/>
      <c r="BM66" s="255"/>
      <c r="BN66" s="148"/>
    </row>
    <row r="67" spans="2:71" ht="18.75" customHeight="1" thickBot="1" x14ac:dyDescent="0.2">
      <c r="B67" s="54"/>
      <c r="C67" s="220"/>
      <c r="D67" s="256" t="s">
        <v>49</v>
      </c>
      <c r="E67" s="257"/>
      <c r="F67" s="257"/>
      <c r="G67" s="258"/>
      <c r="H67" s="198">
        <f>AF66</f>
        <v>10</v>
      </c>
      <c r="I67" s="195" t="s">
        <v>42</v>
      </c>
      <c r="J67" s="199">
        <f>T66</f>
        <v>31</v>
      </c>
      <c r="K67" s="204" t="s">
        <v>12</v>
      </c>
      <c r="L67" s="259">
        <f>H67/J67*100</f>
        <v>32.258064516129032</v>
      </c>
      <c r="M67" s="259"/>
      <c r="N67" s="204" t="s">
        <v>13</v>
      </c>
      <c r="O67" s="260" t="str">
        <f>IF(L67&gt;28.5,"OK",IF(L67=28.5,"OK",IF(L67&lt;28.5,"NG")))</f>
        <v>OK</v>
      </c>
      <c r="P67" s="261"/>
      <c r="Q67" s="262"/>
      <c r="R67" s="263" t="s">
        <v>50</v>
      </c>
      <c r="S67" s="264"/>
      <c r="T67" s="264"/>
      <c r="U67" s="265"/>
      <c r="V67" s="197">
        <f>AF66</f>
        <v>10</v>
      </c>
      <c r="W67" s="205" t="s">
        <v>42</v>
      </c>
      <c r="X67" s="200">
        <f>Z66</f>
        <v>10</v>
      </c>
      <c r="Y67" s="196" t="s">
        <v>12</v>
      </c>
      <c r="Z67" s="266">
        <f>V67/X67*100</f>
        <v>100</v>
      </c>
      <c r="AA67" s="266"/>
      <c r="AB67" s="194" t="s">
        <v>13</v>
      </c>
      <c r="AC67" s="267" t="str">
        <f>IF(Z67&gt;100,"OK",IF(Z67=100,"OK",IF(Z67&lt;100,"NG")))</f>
        <v>OK</v>
      </c>
      <c r="AD67" s="268"/>
      <c r="AE67" s="269"/>
      <c r="AF67" s="270" t="str">
        <f>IF(OR(L67&gt;=28.5,Z67&gt;=100),"OK","NG")</f>
        <v>OK</v>
      </c>
      <c r="AG67" s="271"/>
      <c r="AH67" s="272"/>
      <c r="AI67" s="256" t="s">
        <v>49</v>
      </c>
      <c r="AJ67" s="257"/>
      <c r="AK67" s="257"/>
      <c r="AL67" s="258"/>
      <c r="AM67" s="198">
        <f>BK66</f>
        <v>6</v>
      </c>
      <c r="AN67" s="195" t="s">
        <v>42</v>
      </c>
      <c r="AO67" s="199">
        <f>AY66</f>
        <v>30</v>
      </c>
      <c r="AP67" s="204" t="s">
        <v>12</v>
      </c>
      <c r="AQ67" s="259">
        <f>AM67/AO67*100</f>
        <v>20</v>
      </c>
      <c r="AR67" s="259"/>
      <c r="AS67" s="204" t="s">
        <v>13</v>
      </c>
      <c r="AT67" s="260" t="str">
        <f>IF(AQ67&gt;28.5,"OK",IF(AQ67=28.5,"OK",IF(AQ67&lt;28.5,"NG")))</f>
        <v>NG</v>
      </c>
      <c r="AU67" s="261"/>
      <c r="AV67" s="262"/>
      <c r="AW67" s="263" t="s">
        <v>50</v>
      </c>
      <c r="AX67" s="264"/>
      <c r="AY67" s="264"/>
      <c r="AZ67" s="265"/>
      <c r="BA67" s="197">
        <f>BK66</f>
        <v>6</v>
      </c>
      <c r="BB67" s="205" t="s">
        <v>42</v>
      </c>
      <c r="BC67" s="200">
        <f>BE66</f>
        <v>6</v>
      </c>
      <c r="BD67" s="196" t="s">
        <v>12</v>
      </c>
      <c r="BE67" s="266">
        <f>BA67/BC67*100</f>
        <v>100</v>
      </c>
      <c r="BF67" s="266"/>
      <c r="BG67" s="194" t="s">
        <v>13</v>
      </c>
      <c r="BH67" s="267" t="str">
        <f>IF(BE67&gt;100,"OK",IF(BE67=100,"OK",IF(BE67&lt;100,"NG")))</f>
        <v>OK</v>
      </c>
      <c r="BI67" s="268"/>
      <c r="BJ67" s="269"/>
      <c r="BK67" s="270" t="str">
        <f>IF(OR(AQ67&gt;=28.5,BE67&gt;=100),"OK","NG")</f>
        <v>OK</v>
      </c>
      <c r="BL67" s="271"/>
      <c r="BM67" s="272"/>
      <c r="BN67" s="148"/>
    </row>
    <row r="68" spans="2:71" ht="11.25" customHeight="1" thickBot="1" x14ac:dyDescent="0.2">
      <c r="B68" s="22"/>
      <c r="C68" s="23"/>
      <c r="D68" s="24"/>
      <c r="E68" s="29"/>
      <c r="F68" s="6"/>
      <c r="G68" s="245"/>
      <c r="H68" s="246"/>
      <c r="I68" s="247"/>
      <c r="J68" s="6"/>
      <c r="K68" s="37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8"/>
    </row>
    <row r="69" spans="2:71" ht="15" customHeight="1" x14ac:dyDescent="0.15">
      <c r="B69" s="306" t="s">
        <v>0</v>
      </c>
      <c r="C69" s="307"/>
      <c r="D69" s="211">
        <f>MONTH(EDATE(AE$3,10))</f>
        <v>5</v>
      </c>
      <c r="E69" s="138" t="s">
        <v>44</v>
      </c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170"/>
      <c r="AG69" s="170"/>
      <c r="AH69" s="170"/>
      <c r="AI69" s="210">
        <f>MONTH(EDATE(AE$3,11))</f>
        <v>6</v>
      </c>
      <c r="AJ69" s="138" t="s">
        <v>44</v>
      </c>
      <c r="AK69" s="206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6"/>
      <c r="BB69" s="206"/>
      <c r="BC69" s="206"/>
      <c r="BD69" s="206"/>
      <c r="BE69" s="206"/>
      <c r="BF69" s="206"/>
      <c r="BG69" s="206"/>
      <c r="BH69" s="206"/>
      <c r="BI69" s="206"/>
      <c r="BJ69" s="206"/>
      <c r="BK69" s="206"/>
      <c r="BL69" s="170"/>
      <c r="BM69" s="203"/>
      <c r="BN69" s="312" t="s">
        <v>1</v>
      </c>
      <c r="BO69" s="313"/>
      <c r="BP69" s="313"/>
      <c r="BQ69" s="313"/>
      <c r="BR69" s="314"/>
    </row>
    <row r="70" spans="2:71" ht="15" customHeight="1" x14ac:dyDescent="0.15">
      <c r="B70" s="308"/>
      <c r="C70" s="309"/>
      <c r="D70" s="133">
        <f>DATE(YEAR(AE$3),MONTH(AE$3)+10,1)</f>
        <v>46143</v>
      </c>
      <c r="E70" s="107">
        <f>DATE(YEAR(D70),MONTH(D70),DAY(D70)+1)</f>
        <v>46144</v>
      </c>
      <c r="F70" s="107">
        <f t="shared" ref="F70:AE70" si="12">DATE(YEAR(E70),MONTH(E70),DAY(E70)+1)</f>
        <v>46145</v>
      </c>
      <c r="G70" s="107">
        <f t="shared" si="12"/>
        <v>46146</v>
      </c>
      <c r="H70" s="107">
        <f t="shared" si="12"/>
        <v>46147</v>
      </c>
      <c r="I70" s="107">
        <f t="shared" si="12"/>
        <v>46148</v>
      </c>
      <c r="J70" s="107">
        <f t="shared" si="12"/>
        <v>46149</v>
      </c>
      <c r="K70" s="107">
        <f t="shared" si="12"/>
        <v>46150</v>
      </c>
      <c r="L70" s="107">
        <f t="shared" si="12"/>
        <v>46151</v>
      </c>
      <c r="M70" s="107">
        <f t="shared" si="12"/>
        <v>46152</v>
      </c>
      <c r="N70" s="107">
        <f t="shared" si="12"/>
        <v>46153</v>
      </c>
      <c r="O70" s="107">
        <f t="shared" si="12"/>
        <v>46154</v>
      </c>
      <c r="P70" s="107">
        <f t="shared" si="12"/>
        <v>46155</v>
      </c>
      <c r="Q70" s="107">
        <f t="shared" si="12"/>
        <v>46156</v>
      </c>
      <c r="R70" s="107">
        <f t="shared" si="12"/>
        <v>46157</v>
      </c>
      <c r="S70" s="107">
        <f t="shared" si="12"/>
        <v>46158</v>
      </c>
      <c r="T70" s="107">
        <f t="shared" si="12"/>
        <v>46159</v>
      </c>
      <c r="U70" s="107">
        <f t="shared" si="12"/>
        <v>46160</v>
      </c>
      <c r="V70" s="107">
        <f t="shared" si="12"/>
        <v>46161</v>
      </c>
      <c r="W70" s="107">
        <f t="shared" si="12"/>
        <v>46162</v>
      </c>
      <c r="X70" s="107">
        <f t="shared" si="12"/>
        <v>46163</v>
      </c>
      <c r="Y70" s="107">
        <f t="shared" si="12"/>
        <v>46164</v>
      </c>
      <c r="Z70" s="107">
        <f t="shared" si="12"/>
        <v>46165</v>
      </c>
      <c r="AA70" s="107">
        <f t="shared" si="12"/>
        <v>46166</v>
      </c>
      <c r="AB70" s="107">
        <f t="shared" si="12"/>
        <v>46167</v>
      </c>
      <c r="AC70" s="107">
        <f t="shared" si="12"/>
        <v>46168</v>
      </c>
      <c r="AD70" s="107">
        <f t="shared" si="12"/>
        <v>46169</v>
      </c>
      <c r="AE70" s="154">
        <f t="shared" si="12"/>
        <v>46170</v>
      </c>
      <c r="AF70" s="107">
        <f>IF(AE70="","",IF(DAY(AE70+1)=1,"",AE70+1))</f>
        <v>46171</v>
      </c>
      <c r="AG70" s="107">
        <f>IF(AF70="","",IF(DAY(AF70+1)=1,"",AF70+1))</f>
        <v>46172</v>
      </c>
      <c r="AH70" s="122">
        <f>IF(AG70="","",IF(DAY(AG70+1)=1,"",AG70+1))</f>
        <v>46173</v>
      </c>
      <c r="AI70" s="163">
        <f>DATE(YEAR(AE$3),MONTH(AE$3)+11,1)</f>
        <v>46174</v>
      </c>
      <c r="AJ70" s="107">
        <f t="shared" ref="AJ70:BJ70" si="13">DATE(YEAR(AI70),MONTH(AI70),DAY(AI70)+1)</f>
        <v>46175</v>
      </c>
      <c r="AK70" s="107">
        <f t="shared" si="13"/>
        <v>46176</v>
      </c>
      <c r="AL70" s="107">
        <f t="shared" si="13"/>
        <v>46177</v>
      </c>
      <c r="AM70" s="107">
        <f t="shared" si="13"/>
        <v>46178</v>
      </c>
      <c r="AN70" s="107">
        <f t="shared" si="13"/>
        <v>46179</v>
      </c>
      <c r="AO70" s="107">
        <f t="shared" si="13"/>
        <v>46180</v>
      </c>
      <c r="AP70" s="107">
        <f t="shared" si="13"/>
        <v>46181</v>
      </c>
      <c r="AQ70" s="107">
        <f t="shared" si="13"/>
        <v>46182</v>
      </c>
      <c r="AR70" s="107">
        <f t="shared" si="13"/>
        <v>46183</v>
      </c>
      <c r="AS70" s="107">
        <f t="shared" si="13"/>
        <v>46184</v>
      </c>
      <c r="AT70" s="107">
        <f t="shared" si="13"/>
        <v>46185</v>
      </c>
      <c r="AU70" s="107">
        <f t="shared" si="13"/>
        <v>46186</v>
      </c>
      <c r="AV70" s="107">
        <f t="shared" si="13"/>
        <v>46187</v>
      </c>
      <c r="AW70" s="107">
        <f t="shared" si="13"/>
        <v>46188</v>
      </c>
      <c r="AX70" s="107">
        <f t="shared" si="13"/>
        <v>46189</v>
      </c>
      <c r="AY70" s="107">
        <f t="shared" si="13"/>
        <v>46190</v>
      </c>
      <c r="AZ70" s="107">
        <f t="shared" si="13"/>
        <v>46191</v>
      </c>
      <c r="BA70" s="107">
        <f t="shared" si="13"/>
        <v>46192</v>
      </c>
      <c r="BB70" s="107">
        <f t="shared" si="13"/>
        <v>46193</v>
      </c>
      <c r="BC70" s="107">
        <f t="shared" si="13"/>
        <v>46194</v>
      </c>
      <c r="BD70" s="107">
        <f t="shared" si="13"/>
        <v>46195</v>
      </c>
      <c r="BE70" s="107">
        <f t="shared" si="13"/>
        <v>46196</v>
      </c>
      <c r="BF70" s="107">
        <f t="shared" si="13"/>
        <v>46197</v>
      </c>
      <c r="BG70" s="107">
        <f t="shared" si="13"/>
        <v>46198</v>
      </c>
      <c r="BH70" s="107">
        <f t="shared" si="13"/>
        <v>46199</v>
      </c>
      <c r="BI70" s="107">
        <f t="shared" si="13"/>
        <v>46200</v>
      </c>
      <c r="BJ70" s="107">
        <f t="shared" si="13"/>
        <v>46201</v>
      </c>
      <c r="BK70" s="107">
        <f>IF(BJ70="","",IF(DAY(BJ70+1)=1,"",BJ70+1))</f>
        <v>46202</v>
      </c>
      <c r="BL70" s="107">
        <f>IF(BK70="","",IF(DAY(BK70+1)=1,"",BK70+1))</f>
        <v>46203</v>
      </c>
      <c r="BM70" s="122" t="str">
        <f>IF(BL70="","",IF(DAY(BL70+1)=1,"",BL70+1))</f>
        <v/>
      </c>
      <c r="BN70" s="315"/>
      <c r="BO70" s="316"/>
      <c r="BP70" s="316"/>
      <c r="BQ70" s="316"/>
      <c r="BR70" s="317"/>
    </row>
    <row r="71" spans="2:71" ht="15" customHeight="1" thickBot="1" x14ac:dyDescent="0.2">
      <c r="B71" s="310"/>
      <c r="C71" s="311"/>
      <c r="D71" s="152" t="str">
        <f>TEXT(D70,"aaa")</f>
        <v>金</v>
      </c>
      <c r="E71" s="153" t="str">
        <f t="shared" ref="E71:BM71" si="14">TEXT(E70,"aaa")</f>
        <v>土</v>
      </c>
      <c r="F71" s="153" t="str">
        <f t="shared" si="14"/>
        <v>日</v>
      </c>
      <c r="G71" s="153" t="str">
        <f t="shared" si="14"/>
        <v>月</v>
      </c>
      <c r="H71" s="153" t="str">
        <f t="shared" si="14"/>
        <v>火</v>
      </c>
      <c r="I71" s="153" t="str">
        <f t="shared" si="14"/>
        <v>水</v>
      </c>
      <c r="J71" s="153" t="str">
        <f t="shared" si="14"/>
        <v>木</v>
      </c>
      <c r="K71" s="153" t="str">
        <f t="shared" si="14"/>
        <v>金</v>
      </c>
      <c r="L71" s="153" t="str">
        <f t="shared" si="14"/>
        <v>土</v>
      </c>
      <c r="M71" s="153" t="str">
        <f t="shared" si="14"/>
        <v>日</v>
      </c>
      <c r="N71" s="153" t="str">
        <f t="shared" si="14"/>
        <v>月</v>
      </c>
      <c r="O71" s="153" t="str">
        <f t="shared" si="14"/>
        <v>火</v>
      </c>
      <c r="P71" s="153" t="str">
        <f t="shared" si="14"/>
        <v>水</v>
      </c>
      <c r="Q71" s="153" t="str">
        <f t="shared" si="14"/>
        <v>木</v>
      </c>
      <c r="R71" s="153" t="str">
        <f t="shared" si="14"/>
        <v>金</v>
      </c>
      <c r="S71" s="153" t="str">
        <f t="shared" si="14"/>
        <v>土</v>
      </c>
      <c r="T71" s="153" t="str">
        <f t="shared" si="14"/>
        <v>日</v>
      </c>
      <c r="U71" s="153" t="str">
        <f t="shared" si="14"/>
        <v>月</v>
      </c>
      <c r="V71" s="153" t="str">
        <f t="shared" si="14"/>
        <v>火</v>
      </c>
      <c r="W71" s="153" t="str">
        <f t="shared" si="14"/>
        <v>水</v>
      </c>
      <c r="X71" s="153" t="str">
        <f t="shared" si="14"/>
        <v>木</v>
      </c>
      <c r="Y71" s="153" t="str">
        <f t="shared" si="14"/>
        <v>金</v>
      </c>
      <c r="Z71" s="153" t="str">
        <f t="shared" si="14"/>
        <v>土</v>
      </c>
      <c r="AA71" s="153" t="str">
        <f t="shared" si="14"/>
        <v>日</v>
      </c>
      <c r="AB71" s="153" t="str">
        <f t="shared" si="14"/>
        <v>月</v>
      </c>
      <c r="AC71" s="153" t="str">
        <f t="shared" si="14"/>
        <v>火</v>
      </c>
      <c r="AD71" s="153" t="str">
        <f t="shared" si="14"/>
        <v>水</v>
      </c>
      <c r="AE71" s="155" t="str">
        <f t="shared" si="14"/>
        <v>木</v>
      </c>
      <c r="AF71" s="184" t="str">
        <f t="shared" si="14"/>
        <v>金</v>
      </c>
      <c r="AG71" s="184" t="str">
        <f t="shared" si="14"/>
        <v>土</v>
      </c>
      <c r="AH71" s="185" t="str">
        <f t="shared" si="14"/>
        <v>日</v>
      </c>
      <c r="AI71" s="173" t="str">
        <f t="shared" si="14"/>
        <v>月</v>
      </c>
      <c r="AJ71" s="153" t="str">
        <f t="shared" si="14"/>
        <v>火</v>
      </c>
      <c r="AK71" s="153" t="str">
        <f t="shared" si="14"/>
        <v>水</v>
      </c>
      <c r="AL71" s="153" t="str">
        <f t="shared" si="14"/>
        <v>木</v>
      </c>
      <c r="AM71" s="153" t="str">
        <f t="shared" si="14"/>
        <v>金</v>
      </c>
      <c r="AN71" s="153" t="str">
        <f t="shared" si="14"/>
        <v>土</v>
      </c>
      <c r="AO71" s="153" t="str">
        <f t="shared" si="14"/>
        <v>日</v>
      </c>
      <c r="AP71" s="153" t="str">
        <f t="shared" si="14"/>
        <v>月</v>
      </c>
      <c r="AQ71" s="153" t="str">
        <f t="shared" si="14"/>
        <v>火</v>
      </c>
      <c r="AR71" s="153" t="str">
        <f t="shared" si="14"/>
        <v>水</v>
      </c>
      <c r="AS71" s="153" t="str">
        <f t="shared" si="14"/>
        <v>木</v>
      </c>
      <c r="AT71" s="153" t="str">
        <f t="shared" si="14"/>
        <v>金</v>
      </c>
      <c r="AU71" s="153" t="str">
        <f t="shared" si="14"/>
        <v>土</v>
      </c>
      <c r="AV71" s="153" t="str">
        <f t="shared" si="14"/>
        <v>日</v>
      </c>
      <c r="AW71" s="153" t="str">
        <f t="shared" si="14"/>
        <v>月</v>
      </c>
      <c r="AX71" s="153" t="str">
        <f t="shared" si="14"/>
        <v>火</v>
      </c>
      <c r="AY71" s="153" t="str">
        <f t="shared" si="14"/>
        <v>水</v>
      </c>
      <c r="AZ71" s="153" t="str">
        <f t="shared" si="14"/>
        <v>木</v>
      </c>
      <c r="BA71" s="153" t="str">
        <f t="shared" si="14"/>
        <v>金</v>
      </c>
      <c r="BB71" s="153" t="str">
        <f t="shared" si="14"/>
        <v>土</v>
      </c>
      <c r="BC71" s="153" t="str">
        <f t="shared" si="14"/>
        <v>日</v>
      </c>
      <c r="BD71" s="153" t="str">
        <f t="shared" si="14"/>
        <v>月</v>
      </c>
      <c r="BE71" s="153" t="str">
        <f t="shared" si="14"/>
        <v>火</v>
      </c>
      <c r="BF71" s="153" t="str">
        <f t="shared" si="14"/>
        <v>水</v>
      </c>
      <c r="BG71" s="153" t="str">
        <f t="shared" si="14"/>
        <v>木</v>
      </c>
      <c r="BH71" s="153" t="str">
        <f t="shared" si="14"/>
        <v>金</v>
      </c>
      <c r="BI71" s="153" t="str">
        <f t="shared" si="14"/>
        <v>土</v>
      </c>
      <c r="BJ71" s="153" t="str">
        <f t="shared" si="14"/>
        <v>日</v>
      </c>
      <c r="BK71" s="153" t="str">
        <f t="shared" si="14"/>
        <v>月</v>
      </c>
      <c r="BL71" s="184" t="str">
        <f t="shared" si="14"/>
        <v>火</v>
      </c>
      <c r="BM71" s="185" t="str">
        <f t="shared" si="14"/>
        <v/>
      </c>
      <c r="BN71" s="318"/>
      <c r="BO71" s="319"/>
      <c r="BP71" s="319"/>
      <c r="BQ71" s="319"/>
      <c r="BR71" s="320"/>
    </row>
    <row r="72" spans="2:71" ht="31.5" customHeight="1" thickBot="1" x14ac:dyDescent="0.2">
      <c r="B72" s="321" t="str">
        <f>B46</f>
        <v>休工予定日
（土日）</v>
      </c>
      <c r="C72" s="322"/>
      <c r="D72" s="217" t="s">
        <v>72</v>
      </c>
      <c r="E72" s="115" t="s">
        <v>72</v>
      </c>
      <c r="F72" s="115"/>
      <c r="G72" s="115"/>
      <c r="H72" s="115"/>
      <c r="I72" s="115"/>
      <c r="J72" s="115"/>
      <c r="K72" s="115" t="s">
        <v>72</v>
      </c>
      <c r="L72" s="115" t="s">
        <v>72</v>
      </c>
      <c r="M72" s="115"/>
      <c r="N72" s="115"/>
      <c r="O72" s="115"/>
      <c r="P72" s="115"/>
      <c r="Q72" s="115"/>
      <c r="R72" s="115" t="s">
        <v>72</v>
      </c>
      <c r="S72" s="115" t="s">
        <v>72</v>
      </c>
      <c r="T72" s="115"/>
      <c r="U72" s="115"/>
      <c r="V72" s="115"/>
      <c r="W72" s="115"/>
      <c r="X72" s="115"/>
      <c r="Y72" s="115" t="s">
        <v>72</v>
      </c>
      <c r="Z72" s="115" t="s">
        <v>72</v>
      </c>
      <c r="AA72" s="115"/>
      <c r="AB72" s="115"/>
      <c r="AC72" s="115"/>
      <c r="AD72" s="115"/>
      <c r="AE72" s="115"/>
      <c r="AF72" s="115" t="s">
        <v>72</v>
      </c>
      <c r="AG72" s="115" t="s">
        <v>72</v>
      </c>
      <c r="AH72" s="174"/>
      <c r="AI72" s="217"/>
      <c r="AJ72" s="115"/>
      <c r="AK72" s="115"/>
      <c r="AL72" s="115"/>
      <c r="AM72" s="115"/>
      <c r="AN72" s="115" t="s">
        <v>72</v>
      </c>
      <c r="AO72" s="115" t="s">
        <v>72</v>
      </c>
      <c r="AP72" s="115"/>
      <c r="AQ72" s="115"/>
      <c r="AR72" s="115"/>
      <c r="AS72" s="115"/>
      <c r="AT72" s="115"/>
      <c r="AU72" s="115" t="s">
        <v>72</v>
      </c>
      <c r="AV72" s="115" t="s">
        <v>72</v>
      </c>
      <c r="AW72" s="115"/>
      <c r="AX72" s="115"/>
      <c r="AY72" s="115"/>
      <c r="AZ72" s="115"/>
      <c r="BA72" s="115"/>
      <c r="BB72" s="115" t="s">
        <v>72</v>
      </c>
      <c r="BC72" s="115" t="s">
        <v>72</v>
      </c>
      <c r="BD72" s="115"/>
      <c r="BE72" s="115"/>
      <c r="BF72" s="115"/>
      <c r="BG72" s="115"/>
      <c r="BH72" s="115"/>
      <c r="BI72" s="115"/>
      <c r="BJ72" s="115"/>
      <c r="BK72" s="115"/>
      <c r="BL72" s="115"/>
      <c r="BM72" s="126"/>
      <c r="BN72" s="323"/>
      <c r="BO72" s="324"/>
      <c r="BP72" s="324"/>
      <c r="BQ72" s="324"/>
      <c r="BR72" s="325"/>
    </row>
    <row r="73" spans="2:71" ht="15" customHeight="1" x14ac:dyDescent="0.15">
      <c r="B73" s="326"/>
      <c r="C73" s="327"/>
      <c r="D73" s="13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160"/>
      <c r="AF73" s="192"/>
      <c r="AG73" s="192"/>
      <c r="AH73" s="193"/>
      <c r="AI73" s="175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160"/>
      <c r="BK73" s="160"/>
      <c r="BL73" s="192"/>
      <c r="BM73" s="193"/>
      <c r="BN73" s="328"/>
      <c r="BO73" s="329"/>
      <c r="BP73" s="329"/>
      <c r="BQ73" s="329"/>
      <c r="BR73" s="330"/>
    </row>
    <row r="74" spans="2:71" ht="15" customHeight="1" x14ac:dyDescent="0.15">
      <c r="B74" s="331"/>
      <c r="C74" s="332"/>
      <c r="D74" s="140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157"/>
      <c r="AF74" s="71"/>
      <c r="AG74" s="71"/>
      <c r="AH74" s="127"/>
      <c r="AI74" s="176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157"/>
      <c r="BK74" s="157"/>
      <c r="BL74" s="71"/>
      <c r="BM74" s="127"/>
      <c r="BN74" s="333"/>
      <c r="BO74" s="334"/>
      <c r="BP74" s="334"/>
      <c r="BQ74" s="334"/>
      <c r="BR74" s="335"/>
    </row>
    <row r="75" spans="2:71" ht="15" customHeight="1" thickBot="1" x14ac:dyDescent="0.2">
      <c r="B75" s="336"/>
      <c r="C75" s="337"/>
      <c r="D75" s="141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161"/>
      <c r="AF75" s="70"/>
      <c r="AG75" s="70"/>
      <c r="AH75" s="191"/>
      <c r="AI75" s="186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161"/>
      <c r="BK75" s="161"/>
      <c r="BL75" s="70"/>
      <c r="BM75" s="128"/>
      <c r="BN75" s="58"/>
      <c r="BO75" s="59"/>
      <c r="BP75" s="59"/>
      <c r="BQ75" s="59"/>
      <c r="BR75" s="60"/>
    </row>
    <row r="76" spans="2:71" ht="15" customHeight="1" x14ac:dyDescent="0.15">
      <c r="B76" s="273" t="str">
        <f>B63</f>
        <v>休工日●</v>
      </c>
      <c r="C76" s="274"/>
      <c r="D76" s="142" t="s">
        <v>38</v>
      </c>
      <c r="E76" s="52" t="s">
        <v>38</v>
      </c>
      <c r="F76" s="52"/>
      <c r="G76" s="52"/>
      <c r="H76" s="52"/>
      <c r="I76" s="52"/>
      <c r="J76" s="52"/>
      <c r="K76" s="52" t="s">
        <v>38</v>
      </c>
      <c r="L76" s="52" t="s">
        <v>38</v>
      </c>
      <c r="M76" s="52"/>
      <c r="N76" s="52"/>
      <c r="O76" s="52"/>
      <c r="P76" s="52"/>
      <c r="Q76" s="52"/>
      <c r="R76" s="52" t="s">
        <v>38</v>
      </c>
      <c r="S76" s="52" t="s">
        <v>38</v>
      </c>
      <c r="T76" s="52"/>
      <c r="U76" s="52"/>
      <c r="V76" s="52"/>
      <c r="W76" s="52"/>
      <c r="X76" s="52"/>
      <c r="Y76" s="52" t="s">
        <v>38</v>
      </c>
      <c r="Z76" s="52" t="s">
        <v>38</v>
      </c>
      <c r="AA76" s="52"/>
      <c r="AB76" s="52"/>
      <c r="AC76" s="52"/>
      <c r="AD76" s="52"/>
      <c r="AE76" s="52"/>
      <c r="AF76" s="52" t="s">
        <v>38</v>
      </c>
      <c r="AG76" s="52" t="s">
        <v>38</v>
      </c>
      <c r="AH76" s="147"/>
      <c r="AI76" s="178"/>
      <c r="AJ76" s="52"/>
      <c r="AK76" s="52"/>
      <c r="AL76" s="52"/>
      <c r="AM76" s="52"/>
      <c r="AN76" s="52" t="s">
        <v>38</v>
      </c>
      <c r="AO76" s="52" t="s">
        <v>38</v>
      </c>
      <c r="AP76" s="52"/>
      <c r="AQ76" s="52"/>
      <c r="AR76" s="52"/>
      <c r="AS76" s="52"/>
      <c r="AT76" s="52"/>
      <c r="AU76" s="52" t="s">
        <v>38</v>
      </c>
      <c r="AV76" s="52" t="s">
        <v>38</v>
      </c>
      <c r="AW76" s="52"/>
      <c r="AX76" s="52"/>
      <c r="AY76" s="52"/>
      <c r="AZ76" s="52"/>
      <c r="BA76" s="52"/>
      <c r="BB76" s="52" t="s">
        <v>38</v>
      </c>
      <c r="BC76" s="52" t="s">
        <v>38</v>
      </c>
      <c r="BD76" s="52"/>
      <c r="BE76" s="52"/>
      <c r="BF76" s="52"/>
      <c r="BG76" s="52"/>
      <c r="BH76" s="52"/>
      <c r="BI76" s="52"/>
      <c r="BJ76" s="159"/>
      <c r="BK76" s="159"/>
      <c r="BL76" s="52"/>
      <c r="BM76" s="129"/>
      <c r="BN76" s="275">
        <f>COUNTIF(D76:BM76,"●")</f>
        <v>16</v>
      </c>
      <c r="BO76" s="276"/>
      <c r="BP76" s="276"/>
      <c r="BQ76" s="276"/>
      <c r="BR76" s="277"/>
    </row>
    <row r="77" spans="2:71" ht="15" customHeight="1" thickBot="1" x14ac:dyDescent="0.2">
      <c r="B77" s="278" t="str">
        <f>B64</f>
        <v>対象外×</v>
      </c>
      <c r="C77" s="279"/>
      <c r="D77" s="234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235"/>
      <c r="AI77" s="187"/>
      <c r="AJ77" s="143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3"/>
      <c r="BF77" s="143"/>
      <c r="BG77" s="143"/>
      <c r="BH77" s="143"/>
      <c r="BI77" s="143"/>
      <c r="BJ77" s="143"/>
      <c r="BK77" s="143"/>
      <c r="BL77" s="143"/>
      <c r="BM77" s="235"/>
      <c r="BN77" s="280">
        <f>COUNTIF(D77:BM77,"×")+COUNTIF(D77:BK77,"△")</f>
        <v>0</v>
      </c>
      <c r="BO77" s="281"/>
      <c r="BP77" s="281"/>
      <c r="BQ77" s="281"/>
      <c r="BR77" s="282"/>
      <c r="BS77" s="55"/>
    </row>
    <row r="78" spans="2:71" ht="15" customHeight="1" thickBot="1" x14ac:dyDescent="0.2">
      <c r="B78" s="283" t="str">
        <f>B52</f>
        <v>完全週休2日チェック</v>
      </c>
      <c r="C78" s="284"/>
      <c r="D78" s="228" t="str">
        <f>IF(AND($D72="○",D76=""),"NG","")</f>
        <v/>
      </c>
      <c r="E78" s="229" t="str">
        <f>IF(AND($E72="○",E76=""),"NG","")</f>
        <v/>
      </c>
      <c r="F78" s="229" t="str">
        <f>IF(AND($F72="○",F76=""),"NG","")</f>
        <v/>
      </c>
      <c r="G78" s="229" t="str">
        <f>IF(AND($G72="○",G76=""),"NG","")</f>
        <v/>
      </c>
      <c r="H78" s="229" t="str">
        <f>IF(AND($H72="○",H76=""),"NG","")</f>
        <v/>
      </c>
      <c r="I78" s="229" t="str">
        <f>IF(AND($I72="○",I76=""),"NG","")</f>
        <v/>
      </c>
      <c r="J78" s="229" t="str">
        <f>IF(AND($J72="○",J76=""),"NG","")</f>
        <v/>
      </c>
      <c r="K78" s="229" t="str">
        <f>IF(AND($K72="○",K76=""),"NG","")</f>
        <v/>
      </c>
      <c r="L78" s="229" t="str">
        <f>IF(AND($L72="○",L76=""),"NG","")</f>
        <v/>
      </c>
      <c r="M78" s="229" t="str">
        <f>IF(AND($M72="○",M76=""),"NG","")</f>
        <v/>
      </c>
      <c r="N78" s="229" t="str">
        <f>IF(AND($N72="○",N76=""),"NG","")</f>
        <v/>
      </c>
      <c r="O78" s="229" t="str">
        <f>IF(AND($O72="○",O76=""),"NG","")</f>
        <v/>
      </c>
      <c r="P78" s="229" t="str">
        <f>IF(AND($P72="○",P76=""),"NG","")</f>
        <v/>
      </c>
      <c r="Q78" s="229" t="str">
        <f>IF(AND($Q72="○",Q76=""),"NG","")</f>
        <v/>
      </c>
      <c r="R78" s="229" t="str">
        <f>IF(AND($R72="○",R76=""),"NG","")</f>
        <v/>
      </c>
      <c r="S78" s="229" t="str">
        <f>IF(AND($S72="○",S76=""),"NG","")</f>
        <v/>
      </c>
      <c r="T78" s="229" t="str">
        <f>IF(AND($T72="○",T76=""),"NG","")</f>
        <v/>
      </c>
      <c r="U78" s="229" t="str">
        <f>IF(AND($U72="○",U76=""),"NG","")</f>
        <v/>
      </c>
      <c r="V78" s="229" t="str">
        <f>IF(AND($V72="○",V76=""),"NG","")</f>
        <v/>
      </c>
      <c r="W78" s="229" t="str">
        <f>IF(AND($W72="○",W76=""),"NG","")</f>
        <v/>
      </c>
      <c r="X78" s="229" t="str">
        <f>IF(AND($X72="○",X76=""),"NG","")</f>
        <v/>
      </c>
      <c r="Y78" s="229" t="str">
        <f>IF(AND($Y72="○",Y76=""),"NG","")</f>
        <v/>
      </c>
      <c r="Z78" s="229" t="str">
        <f>IF(AND($Z72="○",Z76=""),"NG","")</f>
        <v/>
      </c>
      <c r="AA78" s="229" t="str">
        <f>IF(AND($AA72="○",AA76=""),"NG","")</f>
        <v/>
      </c>
      <c r="AB78" s="229" t="str">
        <f>IF(AND($AB72="○",AB76=""),"NG","")</f>
        <v/>
      </c>
      <c r="AC78" s="229" t="str">
        <f>IF(AND($AC72="○",AC76=""),"NG","")</f>
        <v/>
      </c>
      <c r="AD78" s="229" t="str">
        <f>IF(AND($AD72="○",AD76=""),"NG","")</f>
        <v/>
      </c>
      <c r="AE78" s="229" t="str">
        <f>IF(AND($AE72="○",AE76=""),"NG","")</f>
        <v/>
      </c>
      <c r="AF78" s="229" t="str">
        <f>IF(AND($AF72="○",AF76=""),"NG","")</f>
        <v/>
      </c>
      <c r="AG78" s="229" t="str">
        <f>IF(AND($AG72="○",AG76=""),"NG","")</f>
        <v/>
      </c>
      <c r="AH78" s="230" t="str">
        <f>IF(AND($AH72="○",AH76=""),"NG","")</f>
        <v/>
      </c>
      <c r="AI78" s="228" t="str">
        <f>IF(AND($AI72="○",AI76=""),"NG","")</f>
        <v/>
      </c>
      <c r="AJ78" s="229" t="str">
        <f>IF(AND($AJ72="○",AJ76=""),"NG","")</f>
        <v/>
      </c>
      <c r="AK78" s="229" t="str">
        <f>IF(AND($AK72="○",AK76=""),"NG","")</f>
        <v/>
      </c>
      <c r="AL78" s="229" t="str">
        <f>IF(AND($AL72="○",AL76=""),"NG","")</f>
        <v/>
      </c>
      <c r="AM78" s="229" t="str">
        <f>IF(AND($AM72="○",AM76=""),"NG","")</f>
        <v/>
      </c>
      <c r="AN78" s="229" t="str">
        <f>IF(AND($AN72="○",AN76=""),"NG","")</f>
        <v/>
      </c>
      <c r="AO78" s="229" t="str">
        <f>IF(AND($AO72="○",AO76=""),"NG","")</f>
        <v/>
      </c>
      <c r="AP78" s="229" t="str">
        <f>IF(AND($AP72="○",AP76=""),"NG","")</f>
        <v/>
      </c>
      <c r="AQ78" s="229" t="str">
        <f>IF(AND($AQ72="○",AQ76=""),"NG","")</f>
        <v/>
      </c>
      <c r="AR78" s="229" t="str">
        <f>IF(AND($AR72="○",AR76=""),"NG","")</f>
        <v/>
      </c>
      <c r="AS78" s="229" t="str">
        <f>IF(AND($AS72="○",AS76=""),"NG","")</f>
        <v/>
      </c>
      <c r="AT78" s="229" t="str">
        <f>IF(AND($AT72="○",AT76=""),"NG","")</f>
        <v/>
      </c>
      <c r="AU78" s="229" t="str">
        <f>IF(AND($AU72="○",AU76=""),"NG","")</f>
        <v/>
      </c>
      <c r="AV78" s="229" t="str">
        <f>IF(AND($AV72="○",AV76=""),"NG","")</f>
        <v/>
      </c>
      <c r="AW78" s="229" t="str">
        <f>IF(AND($AW72="○",AW76=""),"NG","")</f>
        <v/>
      </c>
      <c r="AX78" s="229" t="str">
        <f>IF(AND($AX72="○",AX76=""),"NG","")</f>
        <v/>
      </c>
      <c r="AY78" s="229" t="str">
        <f>IF(AND($AY72="○",AY76=""),"NG","")</f>
        <v/>
      </c>
      <c r="AZ78" s="229" t="str">
        <f>IF(AND($AZ72="○",AZ76=""),"NG","")</f>
        <v/>
      </c>
      <c r="BA78" s="229" t="str">
        <f>IF(AND($BA72="○",BA76=""),"NG","")</f>
        <v/>
      </c>
      <c r="BB78" s="229" t="str">
        <f>IF(AND($BB72="○",BB76=""),"NG","")</f>
        <v/>
      </c>
      <c r="BC78" s="229" t="str">
        <f>IF(AND($BC72="○",BC76=""),"NG","")</f>
        <v/>
      </c>
      <c r="BD78" s="229" t="str">
        <f>IF(AND($BD72="○",BD76=""),"NG","")</f>
        <v/>
      </c>
      <c r="BE78" s="229" t="str">
        <f>IF(AND($BE72="○",BE76=""),"NG","")</f>
        <v/>
      </c>
      <c r="BF78" s="229" t="str">
        <f>IF(AND($BF72="○",BF76=""),"NG","")</f>
        <v/>
      </c>
      <c r="BG78" s="229" t="str">
        <f>IF(AND($BG72="○",BG76=""),"NG","")</f>
        <v/>
      </c>
      <c r="BH78" s="229" t="str">
        <f>IF(AND($BH72="○",BH76=""),"NG","")</f>
        <v/>
      </c>
      <c r="BI78" s="229" t="str">
        <f>IF(AND($BI72="○",BI76=""),"NG","")</f>
        <v/>
      </c>
      <c r="BJ78" s="229" t="str">
        <f>IF(AND($BJ72="○",BJ76=""),"NG","")</f>
        <v/>
      </c>
      <c r="BK78" s="229" t="str">
        <f>IF(AND($BK72="○",BK76=""),"NG","")</f>
        <v/>
      </c>
      <c r="BL78" s="229" t="str">
        <f>IF(AND($BL72="○",BL76=""),"NG","")</f>
        <v/>
      </c>
      <c r="BM78" s="230" t="str">
        <f>IF(AND($BM72="○",BM76=""),"NG","")</f>
        <v/>
      </c>
      <c r="BN78" s="285" t="str">
        <f>IF(COUNTIF(D78:BM78,"NG")&gt;0,"NG","OK")</f>
        <v>OK</v>
      </c>
      <c r="BO78" s="286"/>
      <c r="BP78" s="286"/>
      <c r="BQ78" s="286"/>
      <c r="BR78" s="287"/>
      <c r="BS78" s="55"/>
    </row>
    <row r="79" spans="2:71" ht="18.75" customHeight="1" thickBot="1" x14ac:dyDescent="0.2">
      <c r="B79" s="54"/>
      <c r="C79" s="220"/>
      <c r="D79" s="288" t="s">
        <v>35</v>
      </c>
      <c r="E79" s="289"/>
      <c r="F79" s="289"/>
      <c r="G79" s="290"/>
      <c r="H79" s="291">
        <f>IF(AND(YEAR($AP$3)=YEAR(D70),MONTH($AP$3)=MONTH(D70)),$AP$3-D70+1,DAY(EOMONTH(D70,0)))</f>
        <v>25</v>
      </c>
      <c r="I79" s="292"/>
      <c r="J79" s="293" t="s">
        <v>51</v>
      </c>
      <c r="K79" s="289"/>
      <c r="L79" s="289"/>
      <c r="M79" s="290"/>
      <c r="N79" s="294">
        <f>COUNTIF(D77:AH77,"×")</f>
        <v>0</v>
      </c>
      <c r="O79" s="295"/>
      <c r="P79" s="296" t="s">
        <v>43</v>
      </c>
      <c r="Q79" s="297"/>
      <c r="R79" s="297"/>
      <c r="S79" s="298"/>
      <c r="T79" s="291">
        <f>H79-N79</f>
        <v>25</v>
      </c>
      <c r="U79" s="292"/>
      <c r="V79" s="293" t="str">
        <f>V53</f>
        <v>土日数</v>
      </c>
      <c r="W79" s="289"/>
      <c r="X79" s="289"/>
      <c r="Y79" s="290"/>
      <c r="Z79" s="299">
        <f>COUNTIF(D72:AH72,"○")</f>
        <v>10</v>
      </c>
      <c r="AA79" s="300"/>
      <c r="AB79" s="250" t="s">
        <v>15</v>
      </c>
      <c r="AC79" s="251"/>
      <c r="AD79" s="251"/>
      <c r="AE79" s="252"/>
      <c r="AF79" s="301">
        <f>COUNTIF(D76:AH76,"●")</f>
        <v>10</v>
      </c>
      <c r="AG79" s="302"/>
      <c r="AH79" s="303"/>
      <c r="AI79" s="288" t="s">
        <v>35</v>
      </c>
      <c r="AJ79" s="289"/>
      <c r="AK79" s="289"/>
      <c r="AL79" s="290"/>
      <c r="AM79" s="291">
        <f>IF(MONTH(AP$3)=AI69,AP$3-AI70+1,DAY(EOMONTH(AI70,0)))</f>
        <v>30</v>
      </c>
      <c r="AN79" s="292"/>
      <c r="AO79" s="293" t="s">
        <v>51</v>
      </c>
      <c r="AP79" s="289"/>
      <c r="AQ79" s="289"/>
      <c r="AR79" s="290"/>
      <c r="AS79" s="294">
        <f>COUNTIF(AI77:BM77,"×")</f>
        <v>0</v>
      </c>
      <c r="AT79" s="295"/>
      <c r="AU79" s="296" t="s">
        <v>43</v>
      </c>
      <c r="AV79" s="297"/>
      <c r="AW79" s="297"/>
      <c r="AX79" s="298"/>
      <c r="AY79" s="291">
        <f>AM79-AS79</f>
        <v>30</v>
      </c>
      <c r="AZ79" s="292"/>
      <c r="BA79" s="293" t="str">
        <f>V53</f>
        <v>土日数</v>
      </c>
      <c r="BB79" s="289"/>
      <c r="BC79" s="289"/>
      <c r="BD79" s="290"/>
      <c r="BE79" s="304">
        <f>COUNTIF(AI72:BM72,"○")</f>
        <v>6</v>
      </c>
      <c r="BF79" s="305"/>
      <c r="BG79" s="250" t="s">
        <v>15</v>
      </c>
      <c r="BH79" s="251"/>
      <c r="BI79" s="251"/>
      <c r="BJ79" s="252"/>
      <c r="BK79" s="253">
        <f>COUNTIF(AI76:BM76,"●")</f>
        <v>6</v>
      </c>
      <c r="BL79" s="254"/>
      <c r="BM79" s="255"/>
      <c r="BN79" s="148"/>
    </row>
    <row r="80" spans="2:71" ht="18.75" customHeight="1" thickBot="1" x14ac:dyDescent="0.2">
      <c r="B80" s="54"/>
      <c r="C80" s="220"/>
      <c r="D80" s="256" t="s">
        <v>49</v>
      </c>
      <c r="E80" s="257"/>
      <c r="F80" s="257"/>
      <c r="G80" s="258"/>
      <c r="H80" s="198">
        <f>AF79</f>
        <v>10</v>
      </c>
      <c r="I80" s="195" t="s">
        <v>42</v>
      </c>
      <c r="J80" s="199">
        <f>T79</f>
        <v>25</v>
      </c>
      <c r="K80" s="204" t="s">
        <v>12</v>
      </c>
      <c r="L80" s="259">
        <f>H80/J80*100</f>
        <v>40</v>
      </c>
      <c r="M80" s="259"/>
      <c r="N80" s="204" t="s">
        <v>13</v>
      </c>
      <c r="O80" s="260" t="str">
        <f>IF(L80&gt;28.5,"OK",IF(L80=28.5,"OK",IF(L80&lt;28.5,"NG")))</f>
        <v>OK</v>
      </c>
      <c r="P80" s="261"/>
      <c r="Q80" s="262"/>
      <c r="R80" s="263" t="s">
        <v>50</v>
      </c>
      <c r="S80" s="264"/>
      <c r="T80" s="264"/>
      <c r="U80" s="265"/>
      <c r="V80" s="197">
        <f>AF79</f>
        <v>10</v>
      </c>
      <c r="W80" s="205" t="s">
        <v>42</v>
      </c>
      <c r="X80" s="200">
        <f>Z79</f>
        <v>10</v>
      </c>
      <c r="Y80" s="196" t="s">
        <v>12</v>
      </c>
      <c r="Z80" s="266">
        <f>V80/X80*100</f>
        <v>100</v>
      </c>
      <c r="AA80" s="266"/>
      <c r="AB80" s="194" t="s">
        <v>13</v>
      </c>
      <c r="AC80" s="267" t="str">
        <f>IF(Z80&gt;100,"OK",IF(Z80=100,"OK",IF(Z80&lt;100,"NG")))</f>
        <v>OK</v>
      </c>
      <c r="AD80" s="268"/>
      <c r="AE80" s="269"/>
      <c r="AF80" s="270" t="str">
        <f>IF(OR(L80&gt;=28.5,Z80&gt;=100),"OK","NG")</f>
        <v>OK</v>
      </c>
      <c r="AG80" s="271"/>
      <c r="AH80" s="272"/>
      <c r="AI80" s="256" t="s">
        <v>49</v>
      </c>
      <c r="AJ80" s="257"/>
      <c r="AK80" s="257"/>
      <c r="AL80" s="258"/>
      <c r="AM80" s="198">
        <f>BK79</f>
        <v>6</v>
      </c>
      <c r="AN80" s="195" t="s">
        <v>42</v>
      </c>
      <c r="AO80" s="199">
        <f>AY79</f>
        <v>30</v>
      </c>
      <c r="AP80" s="204" t="s">
        <v>12</v>
      </c>
      <c r="AQ80" s="259">
        <f>AM80/AO80*100</f>
        <v>20</v>
      </c>
      <c r="AR80" s="259"/>
      <c r="AS80" s="204" t="s">
        <v>13</v>
      </c>
      <c r="AT80" s="260" t="str">
        <f>IF(AQ80&gt;28.5,"OK",IF(AQ80=28.5,"OK",IF(AQ80&lt;28.5,"NG")))</f>
        <v>NG</v>
      </c>
      <c r="AU80" s="261"/>
      <c r="AV80" s="262"/>
      <c r="AW80" s="263" t="s">
        <v>50</v>
      </c>
      <c r="AX80" s="264"/>
      <c r="AY80" s="264"/>
      <c r="AZ80" s="265"/>
      <c r="BA80" s="197">
        <f>BK79</f>
        <v>6</v>
      </c>
      <c r="BB80" s="205" t="s">
        <v>42</v>
      </c>
      <c r="BC80" s="200">
        <f>BE79</f>
        <v>6</v>
      </c>
      <c r="BD80" s="196" t="s">
        <v>12</v>
      </c>
      <c r="BE80" s="266">
        <f>BA80/BC80*100</f>
        <v>100</v>
      </c>
      <c r="BF80" s="266"/>
      <c r="BG80" s="194" t="s">
        <v>13</v>
      </c>
      <c r="BH80" s="267" t="str">
        <f>IF(BE80&gt;100,"OK",IF(BE80=100,"OK",IF(BE80&lt;100,"NG")))</f>
        <v>OK</v>
      </c>
      <c r="BI80" s="268"/>
      <c r="BJ80" s="269"/>
      <c r="BK80" s="270" t="str">
        <f>IF(OR(AQ80&gt;=28.5,BE80&gt;=100),"OK","NG")</f>
        <v>OK</v>
      </c>
      <c r="BL80" s="271"/>
      <c r="BM80" s="272"/>
      <c r="BN80" s="148"/>
    </row>
    <row r="81" spans="2:73" ht="11.25" customHeight="1" x14ac:dyDescent="0.15">
      <c r="B81" s="22"/>
      <c r="C81" s="23"/>
      <c r="D81" s="24"/>
      <c r="E81" s="29"/>
      <c r="F81" s="6"/>
      <c r="G81" s="245"/>
      <c r="H81" s="246"/>
      <c r="I81" s="247"/>
      <c r="J81" s="6"/>
      <c r="K81" s="37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8"/>
    </row>
    <row r="82" spans="2:73" ht="11.25" customHeight="1" x14ac:dyDescent="0.15">
      <c r="B82" s="22"/>
      <c r="C82" s="23"/>
      <c r="D82" s="24"/>
      <c r="E82" s="29"/>
      <c r="F82" s="6"/>
      <c r="G82" s="245"/>
      <c r="H82" s="246"/>
      <c r="I82" s="247"/>
      <c r="J82" s="6"/>
      <c r="K82" s="37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8"/>
    </row>
    <row r="83" spans="2:73" s="64" customFormat="1" ht="15" customHeight="1" thickBot="1" x14ac:dyDescent="0.2">
      <c r="B83" s="82"/>
      <c r="C83" s="82"/>
      <c r="D83" s="99" t="s">
        <v>14</v>
      </c>
      <c r="E83" s="100"/>
      <c r="F83" s="101"/>
      <c r="G83" s="102"/>
      <c r="H83" s="103"/>
      <c r="I83" s="103"/>
      <c r="J83" s="104"/>
      <c r="K83" s="105"/>
      <c r="L83" s="101"/>
      <c r="M83" s="101"/>
      <c r="N83" s="101"/>
      <c r="O83" s="101"/>
      <c r="P83" s="104"/>
      <c r="Q83" s="104"/>
      <c r="R83" s="101"/>
      <c r="S83" s="101"/>
      <c r="T83" s="106"/>
      <c r="U83" s="106"/>
      <c r="V83" s="106"/>
      <c r="W83" s="106"/>
      <c r="X83" s="106"/>
      <c r="Y83" s="99"/>
      <c r="Z83" s="106"/>
      <c r="AA83" s="88"/>
      <c r="AB83" s="88"/>
      <c r="AC83" s="88"/>
      <c r="AD83" s="89"/>
      <c r="AE83" s="90"/>
      <c r="AF83" s="91"/>
      <c r="AG83" s="91"/>
      <c r="AH83" s="91"/>
      <c r="AI83" s="91"/>
      <c r="AJ83" s="91"/>
      <c r="AK83" s="91"/>
      <c r="AL83" s="91"/>
      <c r="AM83" s="219"/>
      <c r="AN83" s="219"/>
      <c r="AO83" s="219"/>
      <c r="AP83" s="219"/>
      <c r="AQ83" s="219"/>
      <c r="AR83" s="91"/>
      <c r="AS83" s="240" t="s">
        <v>84</v>
      </c>
      <c r="AT83" s="219"/>
      <c r="AU83" s="219"/>
      <c r="AV83" s="219"/>
      <c r="AW83" s="219"/>
      <c r="AX83" s="219"/>
      <c r="AY83" s="91"/>
      <c r="AZ83" s="91"/>
      <c r="BA83" s="219"/>
      <c r="BB83" s="219"/>
      <c r="BC83" s="219"/>
      <c r="BD83" s="219"/>
      <c r="BE83" s="219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</row>
    <row r="84" spans="2:73" s="64" customFormat="1" ht="15" customHeight="1" x14ac:dyDescent="0.15">
      <c r="B84" s="82"/>
      <c r="C84" s="82"/>
      <c r="D84" s="93"/>
      <c r="E84" s="93"/>
      <c r="F84" s="92" t="s">
        <v>7</v>
      </c>
      <c r="G84" s="112" t="s">
        <v>11</v>
      </c>
      <c r="H84" s="51" t="s">
        <v>9</v>
      </c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3"/>
      <c r="W84" s="83"/>
      <c r="X84" s="83" t="s">
        <v>39</v>
      </c>
      <c r="Y84" s="83" t="s">
        <v>77</v>
      </c>
      <c r="Z84" s="83" t="s">
        <v>10</v>
      </c>
      <c r="AA84" s="51"/>
      <c r="AB84" s="51"/>
      <c r="AC84" s="51"/>
      <c r="AD84" s="51"/>
      <c r="AE84" s="51"/>
      <c r="AF84" s="219"/>
      <c r="AG84" s="219"/>
      <c r="AH84" s="219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346" t="s">
        <v>90</v>
      </c>
      <c r="AU84" s="346"/>
      <c r="AV84" s="346"/>
      <c r="AW84" s="346"/>
      <c r="AX84" s="346"/>
      <c r="AY84" s="346"/>
      <c r="AZ84" s="346"/>
      <c r="BA84" s="346"/>
      <c r="BB84" s="346"/>
      <c r="BC84" s="218"/>
      <c r="BD84" s="338" t="s">
        <v>86</v>
      </c>
      <c r="BE84" s="339"/>
      <c r="BF84" s="339"/>
      <c r="BG84" s="241"/>
      <c r="BH84" s="242"/>
      <c r="BI84" s="242"/>
      <c r="BJ84" s="242"/>
      <c r="BK84" s="93"/>
      <c r="BL84" s="93"/>
      <c r="BM84" s="93"/>
      <c r="BN84" s="93"/>
      <c r="BO84" s="93"/>
      <c r="BP84" s="93"/>
      <c r="BQ84" s="93"/>
      <c r="BR84" s="93"/>
      <c r="BU84" s="64" t="s">
        <v>87</v>
      </c>
    </row>
    <row r="85" spans="2:73" s="64" customFormat="1" ht="15" customHeight="1" thickBot="1" x14ac:dyDescent="0.2">
      <c r="B85" s="82"/>
      <c r="C85" s="82"/>
      <c r="D85" s="93"/>
      <c r="E85" s="93"/>
      <c r="F85" s="236" t="s">
        <v>80</v>
      </c>
      <c r="G85" s="113" t="s">
        <v>11</v>
      </c>
      <c r="H85" s="51" t="s">
        <v>81</v>
      </c>
      <c r="I85" s="94"/>
      <c r="J85" s="95"/>
      <c r="K85" s="96"/>
      <c r="L85" s="51"/>
      <c r="M85" s="97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 t="s">
        <v>71</v>
      </c>
      <c r="Y85" s="83" t="s">
        <v>77</v>
      </c>
      <c r="Z85" s="83" t="s">
        <v>70</v>
      </c>
      <c r="AA85" s="214"/>
      <c r="AB85" s="83"/>
      <c r="AC85" s="51"/>
      <c r="AD85" s="51"/>
      <c r="AE85" s="51"/>
      <c r="AF85" s="51"/>
      <c r="AG85" s="51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346"/>
      <c r="AU85" s="346"/>
      <c r="AV85" s="346"/>
      <c r="AW85" s="346"/>
      <c r="AX85" s="346"/>
      <c r="AY85" s="346"/>
      <c r="AZ85" s="346"/>
      <c r="BA85" s="346"/>
      <c r="BB85" s="346"/>
      <c r="BC85" s="93"/>
      <c r="BD85" s="340"/>
      <c r="BE85" s="341"/>
      <c r="BF85" s="341"/>
      <c r="BG85" s="241"/>
      <c r="BH85" s="242"/>
      <c r="BI85" s="242"/>
      <c r="BJ85" s="242"/>
      <c r="BK85" s="93"/>
      <c r="BL85" s="93"/>
      <c r="BM85" s="93"/>
      <c r="BN85" s="93"/>
      <c r="BO85" s="93"/>
      <c r="BP85" s="93"/>
      <c r="BQ85" s="93"/>
      <c r="BR85" s="93"/>
      <c r="BU85" s="64" t="s">
        <v>85</v>
      </c>
    </row>
    <row r="86" spans="2:73" s="64" customFormat="1" ht="15" customHeight="1" x14ac:dyDescent="0.15">
      <c r="B86" s="82"/>
      <c r="C86" s="82"/>
      <c r="D86" s="207"/>
      <c r="E86" s="207"/>
      <c r="F86" s="236" t="s">
        <v>82</v>
      </c>
      <c r="G86" s="113" t="s">
        <v>11</v>
      </c>
      <c r="H86" s="51" t="s">
        <v>78</v>
      </c>
      <c r="I86" s="94"/>
      <c r="J86" s="95"/>
      <c r="K86" s="96"/>
      <c r="L86" s="51"/>
      <c r="M86" s="97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 t="s">
        <v>38</v>
      </c>
      <c r="Y86" s="83" t="s">
        <v>77</v>
      </c>
      <c r="Z86" s="83" t="s">
        <v>8</v>
      </c>
      <c r="AA86" s="51"/>
      <c r="AB86" s="51"/>
      <c r="AC86" s="51"/>
      <c r="AD86" s="51"/>
      <c r="AE86" s="51"/>
      <c r="AF86" s="219"/>
      <c r="AG86" s="219"/>
      <c r="AH86" s="219"/>
      <c r="AI86" s="92"/>
      <c r="AJ86" s="92"/>
      <c r="AK86" s="92"/>
      <c r="AL86" s="92"/>
      <c r="AM86" s="51"/>
      <c r="AN86" s="51"/>
      <c r="AO86" s="347"/>
      <c r="AP86" s="347"/>
      <c r="AQ86" s="347"/>
      <c r="AR86" s="347"/>
      <c r="AS86" s="347"/>
      <c r="AT86" s="346" t="s">
        <v>88</v>
      </c>
      <c r="AU86" s="346"/>
      <c r="AV86" s="346"/>
      <c r="AW86" s="346"/>
      <c r="AX86" s="346"/>
      <c r="AY86" s="346"/>
      <c r="AZ86" s="346"/>
      <c r="BA86" s="346"/>
      <c r="BB86" s="346"/>
      <c r="BC86" s="207"/>
      <c r="BD86" s="342" t="s">
        <v>86</v>
      </c>
      <c r="BE86" s="343"/>
      <c r="BF86" s="343"/>
      <c r="BG86" s="243"/>
      <c r="BH86" s="244"/>
      <c r="BI86" s="244"/>
      <c r="BJ86" s="244"/>
      <c r="BK86" s="207"/>
      <c r="BL86" s="207"/>
      <c r="BM86" s="207"/>
      <c r="BN86" s="93"/>
      <c r="BO86" s="93"/>
      <c r="BP86" s="93"/>
      <c r="BQ86" s="93"/>
      <c r="BR86" s="93"/>
    </row>
    <row r="87" spans="2:73" s="64" customFormat="1" ht="15" customHeight="1" thickBot="1" x14ac:dyDescent="0.2">
      <c r="B87" s="82"/>
      <c r="C87" s="82"/>
      <c r="D87" s="207"/>
      <c r="E87" s="93"/>
      <c r="F87" s="236" t="s">
        <v>83</v>
      </c>
      <c r="G87" s="114" t="s">
        <v>11</v>
      </c>
      <c r="H87" s="84" t="s">
        <v>79</v>
      </c>
      <c r="I87" s="51"/>
      <c r="J87" s="85"/>
      <c r="K87" s="86"/>
      <c r="L87" s="86"/>
      <c r="M87" s="51"/>
      <c r="N87" s="87"/>
      <c r="O87" s="98"/>
      <c r="P87" s="98"/>
      <c r="Q87" s="98"/>
      <c r="R87" s="98"/>
      <c r="S87" s="98"/>
      <c r="T87" s="98"/>
      <c r="U87" s="98"/>
      <c r="V87" s="83"/>
      <c r="W87" s="83"/>
      <c r="X87" s="83" t="s">
        <v>37</v>
      </c>
      <c r="Y87" s="83" t="s">
        <v>77</v>
      </c>
      <c r="Z87" s="83" t="s">
        <v>36</v>
      </c>
      <c r="AA87" s="51"/>
      <c r="AB87" s="51"/>
      <c r="AC87" s="51"/>
      <c r="AD87" s="51"/>
      <c r="AE87" s="51"/>
      <c r="AF87" s="221"/>
      <c r="AG87" s="221"/>
      <c r="AH87" s="221"/>
      <c r="AI87" s="221"/>
      <c r="AJ87" s="221"/>
      <c r="AK87" s="221"/>
      <c r="AL87" s="221"/>
      <c r="AM87" s="51"/>
      <c r="AN87" s="51"/>
      <c r="AO87" s="347"/>
      <c r="AP87" s="347"/>
      <c r="AQ87" s="347"/>
      <c r="AR87" s="347"/>
      <c r="AS87" s="347"/>
      <c r="AT87" s="346"/>
      <c r="AU87" s="346"/>
      <c r="AV87" s="346"/>
      <c r="AW87" s="346"/>
      <c r="AX87" s="346"/>
      <c r="AY87" s="346"/>
      <c r="AZ87" s="346"/>
      <c r="BA87" s="346"/>
      <c r="BB87" s="346"/>
      <c r="BC87" s="207"/>
      <c r="BD87" s="344"/>
      <c r="BE87" s="345"/>
      <c r="BF87" s="345"/>
      <c r="BG87" s="243"/>
      <c r="BH87" s="244"/>
      <c r="BI87" s="244"/>
      <c r="BJ87" s="244"/>
      <c r="BK87" s="93"/>
      <c r="BL87" s="93"/>
      <c r="BM87" s="93"/>
      <c r="BN87" s="93"/>
      <c r="BO87" s="93"/>
      <c r="BP87" s="93"/>
      <c r="BQ87" s="93"/>
      <c r="BR87" s="93"/>
    </row>
    <row r="88" spans="2:73" s="64" customFormat="1" ht="15" customHeight="1" x14ac:dyDescent="0.15">
      <c r="B88" s="82"/>
      <c r="C88" s="82"/>
      <c r="D88" s="92"/>
      <c r="E88" s="114"/>
      <c r="F88" s="84"/>
      <c r="G88" s="51"/>
      <c r="H88" s="85"/>
      <c r="I88" s="86"/>
      <c r="J88" s="86"/>
      <c r="K88" s="51"/>
      <c r="L88" s="87"/>
      <c r="M88" s="83"/>
      <c r="N88" s="83"/>
      <c r="O88" s="83"/>
      <c r="P88" s="83"/>
      <c r="Q88" s="83"/>
      <c r="R88" s="83"/>
      <c r="S88" s="83"/>
      <c r="T88" s="98"/>
      <c r="U88" s="98"/>
      <c r="V88" s="98"/>
      <c r="W88" s="98"/>
      <c r="X88" s="98"/>
      <c r="Y88" s="98"/>
      <c r="Z88" s="98"/>
      <c r="AA88" s="93"/>
      <c r="AB88" s="51"/>
      <c r="AC88" s="91"/>
      <c r="AD88" s="221"/>
      <c r="AE88" s="221"/>
      <c r="AF88" s="221"/>
      <c r="AG88" s="91"/>
      <c r="AH88" s="91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3"/>
      <c r="BM88" s="93"/>
      <c r="BN88" s="93"/>
      <c r="BO88" s="93"/>
      <c r="BP88" s="93"/>
      <c r="BQ88" s="93"/>
      <c r="BR88" s="93"/>
    </row>
    <row r="89" spans="2:73" s="64" customFormat="1" ht="14.25" customHeight="1" x14ac:dyDescent="0.15">
      <c r="B89" s="82"/>
      <c r="C89" s="82"/>
      <c r="D89" s="91"/>
      <c r="E89" s="114"/>
      <c r="F89" s="84"/>
      <c r="G89" s="51"/>
      <c r="H89" s="85"/>
      <c r="I89" s="86"/>
      <c r="J89" s="86"/>
      <c r="K89" s="51"/>
      <c r="L89" s="87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3"/>
      <c r="AB89" s="51"/>
      <c r="AC89" s="91"/>
      <c r="AD89" s="91"/>
      <c r="AE89" s="91"/>
      <c r="AF89" s="91"/>
      <c r="AG89" s="91"/>
      <c r="AH89" s="91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93"/>
      <c r="BQ89" s="93"/>
      <c r="BR89" s="93"/>
    </row>
    <row r="90" spans="2:73" s="64" customFormat="1" ht="14.25" customHeight="1" x14ac:dyDescent="0.15">
      <c r="B90" s="82"/>
      <c r="C90" s="82"/>
      <c r="D90" s="91"/>
      <c r="E90" s="114"/>
      <c r="F90" s="84"/>
      <c r="G90" s="51"/>
      <c r="H90" s="85"/>
      <c r="I90" s="86"/>
      <c r="J90" s="86"/>
      <c r="K90" s="51"/>
      <c r="L90" s="87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3"/>
      <c r="AB90" s="51"/>
      <c r="AC90" s="91"/>
      <c r="AD90" s="91"/>
      <c r="AE90" s="91"/>
      <c r="AF90" s="91"/>
      <c r="AG90" s="91"/>
      <c r="AH90" s="91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93"/>
      <c r="AZ90" s="93"/>
      <c r="BA90" s="93"/>
      <c r="BB90" s="93"/>
      <c r="BC90" s="93"/>
      <c r="BD90" s="93"/>
      <c r="BE90" s="93"/>
      <c r="BF90" s="93"/>
      <c r="BG90" s="93"/>
      <c r="BH90" s="93"/>
      <c r="BI90" s="93"/>
      <c r="BJ90" s="93"/>
      <c r="BK90" s="93"/>
      <c r="BL90" s="93"/>
      <c r="BM90" s="93"/>
      <c r="BN90" s="93"/>
      <c r="BO90" s="93"/>
      <c r="BP90" s="93"/>
      <c r="BQ90" s="93"/>
      <c r="BR90" s="93"/>
    </row>
    <row r="91" spans="2:73" ht="14.25" customHeight="1" x14ac:dyDescent="0.15">
      <c r="B91" s="22"/>
      <c r="C91" s="23"/>
      <c r="D91" s="223"/>
      <c r="E91" s="29"/>
      <c r="F91" s="6"/>
      <c r="G91" s="30"/>
      <c r="H91" s="31"/>
      <c r="I91" s="32"/>
      <c r="J91" s="6"/>
      <c r="K91" s="33"/>
      <c r="L91" s="10"/>
      <c r="M91" s="10"/>
      <c r="N91" s="10"/>
      <c r="O91" s="10"/>
      <c r="P91" s="10"/>
      <c r="Q91" s="9"/>
      <c r="R91" s="10"/>
      <c r="S91" s="9"/>
      <c r="T91" s="9"/>
      <c r="U91" s="10"/>
      <c r="V91" s="10"/>
      <c r="W91" s="10"/>
      <c r="X91" s="10"/>
      <c r="Y91" s="10"/>
      <c r="Z91" s="8"/>
    </row>
    <row r="92" spans="2:73" ht="14.25" customHeight="1" x14ac:dyDescent="0.15">
      <c r="B92" s="22"/>
      <c r="C92" s="23"/>
      <c r="D92" s="222"/>
      <c r="E92" s="25"/>
      <c r="F92" s="6"/>
      <c r="G92" s="26"/>
      <c r="H92" s="27"/>
      <c r="I92" s="27"/>
      <c r="J92" s="6"/>
      <c r="K92" s="28"/>
      <c r="L92" s="10"/>
      <c r="M92" s="10"/>
      <c r="N92" s="10"/>
      <c r="O92" s="10"/>
      <c r="R92" s="10"/>
      <c r="S92" s="10"/>
      <c r="T92" s="10"/>
      <c r="U92" s="10"/>
      <c r="V92" s="10"/>
      <c r="W92" s="10"/>
      <c r="X92" s="10"/>
      <c r="Y92" s="10"/>
      <c r="Z92" s="8"/>
    </row>
    <row r="93" spans="2:73" ht="14.25" customHeight="1" x14ac:dyDescent="0.15">
      <c r="B93" s="50"/>
      <c r="C93" s="22"/>
      <c r="D93" s="23"/>
      <c r="E93" s="24"/>
      <c r="F93" s="25"/>
      <c r="G93" s="6"/>
      <c r="H93" s="26"/>
      <c r="I93" s="27"/>
      <c r="J93" s="27"/>
      <c r="K93" s="6"/>
      <c r="L93" s="28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8"/>
    </row>
    <row r="94" spans="2:73" ht="14.25" customHeight="1" x14ac:dyDescent="0.15">
      <c r="B94" s="50"/>
      <c r="C94" s="22"/>
      <c r="D94" s="23"/>
      <c r="E94" s="24"/>
      <c r="F94" s="25"/>
      <c r="G94" s="6"/>
      <c r="H94" s="26"/>
      <c r="I94" s="27"/>
      <c r="J94" s="27"/>
      <c r="K94" s="6"/>
      <c r="L94" s="28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8"/>
    </row>
    <row r="95" spans="2:73" ht="14.25" customHeight="1" x14ac:dyDescent="0.15">
      <c r="B95" s="50"/>
      <c r="C95" s="22"/>
      <c r="D95" s="23"/>
      <c r="E95" s="24"/>
      <c r="F95" s="29"/>
      <c r="G95" s="6"/>
      <c r="H95" s="30"/>
      <c r="I95" s="31"/>
      <c r="J95" s="32"/>
      <c r="K95" s="6"/>
      <c r="L95" s="33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8"/>
    </row>
    <row r="96" spans="2:73" ht="14.25" customHeight="1" x14ac:dyDescent="0.15">
      <c r="B96" s="50"/>
      <c r="C96" s="22"/>
      <c r="D96" s="23"/>
      <c r="E96" s="24"/>
      <c r="F96" s="29"/>
      <c r="G96" s="6"/>
      <c r="H96" s="30"/>
      <c r="I96" s="31"/>
      <c r="J96" s="32"/>
      <c r="K96" s="6"/>
      <c r="L96" s="34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8"/>
    </row>
    <row r="97" spans="2:27" ht="14.25" customHeight="1" x14ac:dyDescent="0.15">
      <c r="B97" s="50"/>
      <c r="C97" s="22"/>
      <c r="D97" s="23"/>
      <c r="E97" s="24"/>
      <c r="F97" s="29"/>
      <c r="G97" s="6"/>
      <c r="H97" s="30"/>
      <c r="I97" s="31"/>
      <c r="J97" s="32"/>
      <c r="K97" s="6"/>
      <c r="L97" s="34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8"/>
    </row>
    <row r="98" spans="2:27" ht="14.25" customHeight="1" x14ac:dyDescent="0.15">
      <c r="B98" s="50"/>
      <c r="C98" s="22"/>
      <c r="D98" s="23"/>
      <c r="E98" s="24"/>
      <c r="F98" s="25"/>
      <c r="G98" s="6"/>
      <c r="H98" s="26"/>
      <c r="I98" s="27"/>
      <c r="J98" s="27"/>
      <c r="K98" s="6"/>
      <c r="L98" s="28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8"/>
    </row>
    <row r="99" spans="2:27" ht="14.25" customHeight="1" x14ac:dyDescent="0.15">
      <c r="B99" s="50"/>
      <c r="C99" s="22"/>
      <c r="D99" s="23"/>
      <c r="E99" s="24"/>
      <c r="F99" s="25"/>
      <c r="G99" s="6"/>
      <c r="H99"/>
      <c r="I99" s="27"/>
      <c r="J99" s="27"/>
      <c r="K99" s="6"/>
      <c r="L99" s="34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8"/>
    </row>
    <row r="100" spans="2:27" ht="17.25" customHeight="1" x14ac:dyDescent="0.15">
      <c r="B100" s="50"/>
      <c r="C100" s="22"/>
      <c r="D100" s="23"/>
      <c r="E100" s="24"/>
      <c r="F100" s="25"/>
      <c r="G100" s="6"/>
      <c r="H100"/>
      <c r="I100" s="27"/>
      <c r="J100" s="27"/>
      <c r="K100" s="6"/>
      <c r="L100" s="34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8"/>
    </row>
    <row r="101" spans="2:27" ht="17.25" customHeight="1" x14ac:dyDescent="0.15">
      <c r="B101" s="50"/>
      <c r="C101" s="22"/>
      <c r="D101" s="23"/>
      <c r="E101" s="24"/>
      <c r="F101" s="29"/>
      <c r="G101" s="6"/>
      <c r="H101" s="30"/>
      <c r="I101" s="35"/>
      <c r="J101" s="36"/>
      <c r="K101" s="6"/>
      <c r="L101" s="37"/>
      <c r="M101" s="10"/>
      <c r="N101" s="10"/>
      <c r="O101" s="10"/>
      <c r="P101" s="10"/>
      <c r="Q101" s="10"/>
      <c r="R101" s="10"/>
      <c r="S101" s="10"/>
      <c r="T101" s="10"/>
      <c r="U101" s="9"/>
      <c r="V101" s="10"/>
      <c r="W101" s="10"/>
      <c r="X101" s="10"/>
      <c r="Y101" s="10"/>
      <c r="Z101" s="10"/>
      <c r="AA101" s="8"/>
    </row>
    <row r="102" spans="2:27" ht="17.25" customHeight="1" x14ac:dyDescent="0.15">
      <c r="B102" s="50"/>
      <c r="C102" s="22"/>
      <c r="D102" s="23"/>
      <c r="E102" s="24"/>
      <c r="F102" s="29"/>
      <c r="G102" s="6"/>
      <c r="H102" s="30"/>
      <c r="I102" s="35"/>
      <c r="J102" s="36"/>
      <c r="K102" s="6"/>
      <c r="L102" s="38"/>
      <c r="M102" s="10"/>
      <c r="N102" s="10"/>
      <c r="O102" s="10"/>
      <c r="P102" s="10"/>
      <c r="Q102" s="10"/>
      <c r="R102" s="10"/>
      <c r="S102" s="10"/>
      <c r="T102" s="10"/>
      <c r="U102" s="9"/>
      <c r="V102" s="10"/>
      <c r="W102" s="10"/>
      <c r="X102" s="10"/>
      <c r="Y102" s="10"/>
      <c r="Z102" s="10"/>
      <c r="AA102" s="8"/>
    </row>
    <row r="103" spans="2:27" ht="17.25" customHeight="1" x14ac:dyDescent="0.15">
      <c r="B103" s="50"/>
      <c r="C103" s="22"/>
      <c r="D103" s="23"/>
      <c r="E103" s="24"/>
      <c r="F103" s="29"/>
      <c r="G103" s="6"/>
      <c r="H103" s="30"/>
      <c r="I103" s="35"/>
      <c r="J103" s="36"/>
      <c r="K103" s="6"/>
      <c r="L103" s="38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8"/>
    </row>
    <row r="104" spans="2:27" ht="17.25" customHeight="1" x14ac:dyDescent="0.15">
      <c r="B104" s="50"/>
      <c r="C104" s="22"/>
      <c r="D104" s="23"/>
      <c r="E104" s="24"/>
      <c r="F104" s="25"/>
      <c r="G104" s="6"/>
      <c r="H104" s="26"/>
      <c r="I104" s="27"/>
      <c r="J104" s="27"/>
      <c r="K104" s="6"/>
      <c r="L104" s="28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8"/>
    </row>
    <row r="105" spans="2:27" ht="17.25" customHeight="1" x14ac:dyDescent="0.15">
      <c r="B105" s="50"/>
      <c r="C105" s="22"/>
      <c r="D105" s="23"/>
      <c r="E105" s="24"/>
      <c r="F105" s="25"/>
      <c r="G105" s="6"/>
      <c r="H105"/>
      <c r="I105" s="27"/>
      <c r="J105" s="27"/>
      <c r="K105" s="6"/>
      <c r="L105" s="34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8"/>
    </row>
    <row r="106" spans="2:27" ht="17.25" customHeight="1" x14ac:dyDescent="0.15">
      <c r="B106" s="50"/>
      <c r="C106" s="22"/>
      <c r="D106" s="23"/>
      <c r="E106" s="24"/>
      <c r="F106" s="25"/>
      <c r="G106" s="6"/>
      <c r="H106"/>
      <c r="I106" s="27"/>
      <c r="J106" s="27"/>
      <c r="K106" s="6"/>
      <c r="L106" s="34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8"/>
    </row>
    <row r="107" spans="2:27" ht="17.25" customHeight="1" x14ac:dyDescent="0.15">
      <c r="B107" s="50"/>
      <c r="C107" s="22"/>
      <c r="D107" s="39"/>
      <c r="E107" s="24"/>
      <c r="F107" s="29"/>
      <c r="G107" s="6"/>
      <c r="H107" s="30"/>
      <c r="I107" s="35"/>
      <c r="J107" s="36"/>
      <c r="K107" s="6"/>
      <c r="L107" s="40"/>
      <c r="M107" s="10"/>
      <c r="N107" s="10"/>
      <c r="O107" s="10"/>
      <c r="P107" s="10"/>
      <c r="R107" s="10"/>
      <c r="S107" s="10"/>
      <c r="T107" s="10"/>
      <c r="V107" s="10"/>
      <c r="W107" s="10"/>
      <c r="X107" s="10"/>
      <c r="Y107" s="10"/>
      <c r="Z107" s="10"/>
      <c r="AA107" s="8"/>
    </row>
    <row r="108" spans="2:27" ht="17.25" customHeight="1" x14ac:dyDescent="0.15">
      <c r="B108" s="50"/>
      <c r="C108" s="22"/>
      <c r="D108" s="39"/>
      <c r="E108" s="24"/>
      <c r="F108" s="29"/>
      <c r="G108" s="6"/>
      <c r="H108" s="30"/>
      <c r="I108" s="35"/>
      <c r="J108" s="36"/>
      <c r="K108" s="6"/>
      <c r="L108" s="4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8"/>
    </row>
    <row r="109" spans="2:27" ht="17.25" customHeight="1" x14ac:dyDescent="0.15">
      <c r="B109" s="50"/>
      <c r="C109" s="22"/>
      <c r="D109" s="39"/>
      <c r="E109" s="24"/>
      <c r="F109" s="29"/>
      <c r="G109" s="6"/>
      <c r="H109" s="30"/>
      <c r="I109" s="35"/>
      <c r="J109" s="36"/>
      <c r="K109" s="6"/>
      <c r="L109" s="4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8"/>
    </row>
    <row r="110" spans="2:27" ht="17.25" customHeight="1" x14ac:dyDescent="0.15">
      <c r="B110" s="50"/>
      <c r="C110" s="22"/>
      <c r="D110" s="39"/>
      <c r="E110" s="24"/>
      <c r="F110" s="25"/>
      <c r="G110" s="6"/>
      <c r="H110" s="26"/>
      <c r="I110" s="27"/>
      <c r="J110" s="27"/>
      <c r="K110" s="6"/>
      <c r="L110" s="41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8"/>
    </row>
    <row r="111" spans="2:27" ht="17.25" customHeight="1" x14ac:dyDescent="0.15">
      <c r="B111" s="50"/>
      <c r="C111" s="22"/>
      <c r="D111" s="39"/>
      <c r="E111" s="24"/>
      <c r="F111" s="25"/>
      <c r="G111" s="6"/>
      <c r="H111" s="26"/>
      <c r="I111" s="27"/>
      <c r="J111" s="27"/>
      <c r="K111" s="6"/>
      <c r="L111" s="41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8"/>
    </row>
    <row r="112" spans="2:27" ht="17.25" customHeight="1" x14ac:dyDescent="0.15">
      <c r="B112" s="50"/>
      <c r="C112" s="22"/>
      <c r="D112" s="39"/>
      <c r="E112" s="24"/>
      <c r="F112" s="25"/>
      <c r="G112" s="6"/>
      <c r="H112" s="26"/>
      <c r="I112" s="27"/>
      <c r="J112" s="27"/>
      <c r="K112" s="6"/>
      <c r="L112" s="41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8"/>
    </row>
    <row r="113" spans="2:27" ht="17.25" customHeight="1" x14ac:dyDescent="0.15">
      <c r="B113" s="50"/>
      <c r="C113" s="22"/>
      <c r="D113" s="39"/>
      <c r="E113" s="24"/>
      <c r="F113" s="29"/>
      <c r="G113" s="6"/>
      <c r="H113" s="30"/>
      <c r="I113" s="42"/>
      <c r="J113" s="43"/>
      <c r="K113" s="6"/>
      <c r="L113" s="4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8"/>
    </row>
    <row r="114" spans="2:27" ht="17.25" customHeight="1" x14ac:dyDescent="0.15">
      <c r="B114" s="50"/>
      <c r="C114" s="22"/>
      <c r="D114" s="39"/>
      <c r="E114" s="44"/>
      <c r="F114" s="29"/>
      <c r="G114" s="6"/>
      <c r="H114" s="30"/>
      <c r="I114" s="42"/>
      <c r="J114" s="43"/>
      <c r="K114" s="6"/>
      <c r="L114" s="4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8"/>
    </row>
    <row r="115" spans="2:27" ht="17.25" customHeight="1" x14ac:dyDescent="0.15">
      <c r="B115" s="50"/>
      <c r="C115" s="22"/>
      <c r="D115" s="39"/>
      <c r="E115" s="44"/>
      <c r="F115" s="29"/>
      <c r="G115" s="6"/>
      <c r="H115" s="30"/>
      <c r="I115" s="42"/>
      <c r="J115" s="43"/>
      <c r="K115" s="6"/>
      <c r="L115" s="4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8"/>
    </row>
    <row r="116" spans="2:27" ht="17.25" customHeight="1" x14ac:dyDescent="0.15">
      <c r="B116" s="50"/>
      <c r="C116" s="22"/>
      <c r="D116" s="39"/>
      <c r="E116" s="44"/>
      <c r="F116" s="25"/>
      <c r="G116" s="6"/>
      <c r="H116" s="26"/>
      <c r="I116" s="45"/>
      <c r="J116" s="45"/>
      <c r="K116" s="6"/>
      <c r="L116" s="46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8"/>
    </row>
    <row r="117" spans="2:27" ht="17.25" customHeight="1" x14ac:dyDescent="0.15">
      <c r="B117" s="50"/>
      <c r="C117" s="22"/>
      <c r="D117" s="39"/>
      <c r="E117" s="44"/>
      <c r="F117" s="25"/>
      <c r="G117" s="6"/>
      <c r="H117" s="26"/>
      <c r="I117" s="45"/>
      <c r="J117" s="45"/>
      <c r="K117" s="6"/>
      <c r="L117" s="46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8"/>
    </row>
    <row r="118" spans="2:27" ht="17.25" customHeight="1" x14ac:dyDescent="0.15">
      <c r="B118" s="50"/>
      <c r="C118" s="22"/>
      <c r="D118" s="39"/>
      <c r="E118" s="44"/>
      <c r="F118" s="25"/>
      <c r="G118" s="6"/>
      <c r="H118" s="26"/>
      <c r="I118" s="45"/>
      <c r="J118" s="45"/>
      <c r="K118" s="6"/>
      <c r="L118" s="46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8"/>
    </row>
    <row r="119" spans="2:27" ht="17.25" customHeight="1" x14ac:dyDescent="0.15">
      <c r="B119" s="50"/>
      <c r="C119" s="22"/>
      <c r="D119" s="39"/>
      <c r="E119" s="47"/>
      <c r="F119" s="48"/>
      <c r="G119" s="2"/>
      <c r="H119" s="26"/>
      <c r="I119" s="12"/>
      <c r="J119" s="12"/>
      <c r="K119" s="2"/>
      <c r="L119" s="13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8"/>
    </row>
    <row r="120" spans="2:27" ht="17.25" customHeight="1" x14ac:dyDescent="0.15">
      <c r="B120" s="50"/>
      <c r="C120" s="22"/>
      <c r="D120" s="39"/>
      <c r="E120" s="47"/>
      <c r="F120" s="48"/>
      <c r="G120" s="2"/>
      <c r="H120" s="26"/>
      <c r="I120" s="12"/>
      <c r="J120" s="12"/>
      <c r="K120" s="2"/>
      <c r="L120" s="13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8"/>
    </row>
    <row r="121" spans="2:27" ht="17.25" customHeight="1" x14ac:dyDescent="0.15">
      <c r="B121" s="50"/>
      <c r="C121" s="22"/>
      <c r="D121" s="39"/>
      <c r="E121" s="47"/>
      <c r="F121" s="48"/>
      <c r="G121" s="2"/>
      <c r="H121" s="26"/>
      <c r="I121" s="12"/>
      <c r="J121" s="12"/>
      <c r="K121" s="2"/>
      <c r="L121" s="13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8"/>
    </row>
    <row r="122" spans="2:27" ht="17.25" customHeight="1" x14ac:dyDescent="0.15">
      <c r="B122" s="50"/>
      <c r="C122" s="22"/>
      <c r="D122" s="39"/>
      <c r="E122" s="47"/>
      <c r="F122" s="48"/>
      <c r="G122" s="2"/>
      <c r="H122" s="26"/>
      <c r="I122" s="12"/>
      <c r="J122" s="12"/>
      <c r="K122" s="2"/>
      <c r="L122" s="13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8"/>
    </row>
    <row r="123" spans="2:27" ht="17.25" customHeight="1" x14ac:dyDescent="0.15">
      <c r="B123" s="50"/>
      <c r="C123" s="22"/>
      <c r="D123" s="39"/>
      <c r="E123" s="47"/>
      <c r="F123" s="48"/>
      <c r="G123" s="2"/>
      <c r="H123" s="26"/>
      <c r="I123" s="12"/>
      <c r="J123" s="12"/>
      <c r="K123" s="2"/>
      <c r="L123" s="13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8"/>
    </row>
    <row r="124" spans="2:27" ht="17.25" customHeight="1" x14ac:dyDescent="0.15">
      <c r="B124" s="50"/>
      <c r="C124" s="22"/>
      <c r="D124" s="39"/>
      <c r="E124" s="47"/>
      <c r="F124" s="48"/>
      <c r="G124" s="2"/>
      <c r="H124" s="26"/>
      <c r="I124" s="12"/>
      <c r="J124" s="12"/>
      <c r="K124" s="2"/>
      <c r="L124" s="13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8"/>
    </row>
    <row r="125" spans="2:27" ht="17.25" customHeight="1" x14ac:dyDescent="0.15">
      <c r="B125" s="50"/>
      <c r="C125" s="22"/>
      <c r="D125" s="39"/>
      <c r="E125" s="49"/>
      <c r="F125" s="29"/>
      <c r="G125" s="6"/>
      <c r="H125" s="30"/>
      <c r="I125" s="42"/>
      <c r="J125" s="43"/>
      <c r="K125" s="6"/>
      <c r="L125" s="4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8"/>
    </row>
    <row r="126" spans="2:27" ht="17.25" customHeight="1" x14ac:dyDescent="0.15">
      <c r="B126" s="50"/>
      <c r="C126" s="22"/>
      <c r="D126" s="39"/>
      <c r="E126" s="49"/>
      <c r="F126" s="29"/>
      <c r="G126" s="6"/>
      <c r="H126" s="30"/>
      <c r="I126" s="42"/>
      <c r="J126" s="43"/>
      <c r="K126" s="6"/>
      <c r="L126" s="4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8"/>
    </row>
    <row r="127" spans="2:27" ht="17.25" customHeight="1" x14ac:dyDescent="0.15">
      <c r="B127" s="50"/>
      <c r="C127" s="22"/>
      <c r="D127" s="39"/>
      <c r="E127" s="49"/>
      <c r="F127" s="29"/>
      <c r="G127" s="6"/>
      <c r="H127" s="30"/>
      <c r="I127" s="42"/>
      <c r="J127" s="43"/>
      <c r="K127" s="6"/>
      <c r="L127" s="4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8"/>
    </row>
    <row r="128" spans="2:27" ht="17.25" customHeight="1" x14ac:dyDescent="0.15">
      <c r="B128" s="50"/>
      <c r="C128" s="22"/>
      <c r="D128" s="39"/>
      <c r="E128" s="49"/>
      <c r="F128" s="6"/>
      <c r="G128" s="6"/>
      <c r="H128" s="26"/>
      <c r="I128" s="45"/>
      <c r="J128" s="45"/>
      <c r="K128" s="6"/>
      <c r="L128" s="46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8"/>
    </row>
    <row r="129" spans="3:12" ht="17.25" customHeight="1" x14ac:dyDescent="0.15">
      <c r="C129" s="4"/>
      <c r="E129" s="15"/>
      <c r="G129" s="5"/>
      <c r="H129" s="17"/>
      <c r="I129" s="18"/>
      <c r="J129" s="18"/>
      <c r="K129" s="15"/>
      <c r="L129" s="19"/>
    </row>
    <row r="130" spans="3:12" ht="17.25" customHeight="1" x14ac:dyDescent="0.15">
      <c r="C130" s="4"/>
      <c r="E130" s="21"/>
      <c r="G130" s="5"/>
      <c r="H130" s="11"/>
      <c r="I130" s="14"/>
      <c r="J130" s="14"/>
      <c r="K130" s="15"/>
      <c r="L130" s="16"/>
    </row>
    <row r="131" spans="3:12" ht="17.25" customHeight="1" x14ac:dyDescent="0.15">
      <c r="C131" s="4"/>
      <c r="H131" s="1"/>
      <c r="I131" s="1"/>
      <c r="J131" s="1"/>
      <c r="K131" s="1"/>
      <c r="L131" s="1"/>
    </row>
    <row r="132" spans="3:12" ht="17.25" customHeight="1" x14ac:dyDescent="0.15">
      <c r="H132" s="1"/>
      <c r="I132" s="1"/>
      <c r="J132" s="1"/>
      <c r="K132" s="1"/>
      <c r="L132" s="1"/>
    </row>
    <row r="133" spans="3:12" ht="17.25" customHeight="1" x14ac:dyDescent="0.15">
      <c r="H133" s="1"/>
      <c r="I133" s="1"/>
      <c r="J133" s="1"/>
      <c r="K133" s="1"/>
      <c r="L133" s="1"/>
    </row>
    <row r="134" spans="3:12" ht="17.25" customHeight="1" x14ac:dyDescent="0.15">
      <c r="H134" s="7"/>
      <c r="I134" s="1"/>
      <c r="J134" s="1"/>
      <c r="K134" s="1"/>
      <c r="L134" s="1"/>
    </row>
    <row r="135" spans="3:12" ht="17.25" customHeight="1" x14ac:dyDescent="0.15">
      <c r="H135" s="1"/>
      <c r="I135" s="1"/>
      <c r="J135" s="1"/>
      <c r="K135" s="1"/>
      <c r="L135" s="1"/>
    </row>
    <row r="136" spans="3:12" ht="17.25" customHeight="1" x14ac:dyDescent="0.15">
      <c r="H136" s="1"/>
      <c r="I136" s="1"/>
      <c r="J136" s="1"/>
      <c r="K136" s="1"/>
      <c r="L136" s="1"/>
    </row>
    <row r="137" spans="3:12" ht="17.25" customHeight="1" x14ac:dyDescent="0.15">
      <c r="H137" s="1"/>
      <c r="I137" s="1"/>
      <c r="J137" s="1"/>
      <c r="K137" s="1"/>
      <c r="L137" s="1"/>
    </row>
    <row r="138" spans="3:12" ht="17.25" customHeight="1" x14ac:dyDescent="0.15"/>
    <row r="139" spans="3:12" ht="17.25" customHeight="1" x14ac:dyDescent="0.15"/>
    <row r="140" spans="3:12" ht="17.25" customHeight="1" x14ac:dyDescent="0.15"/>
    <row r="141" spans="3:12" ht="17.25" customHeight="1" x14ac:dyDescent="0.15"/>
    <row r="142" spans="3:12" ht="17.25" customHeight="1" x14ac:dyDescent="0.15"/>
    <row r="143" spans="3:12" ht="17.25" customHeight="1" x14ac:dyDescent="0.15"/>
    <row r="144" spans="3:12" ht="17.25" customHeight="1" x14ac:dyDescent="0.15"/>
    <row r="145" ht="17.25" customHeight="1" x14ac:dyDescent="0.15"/>
    <row r="146" ht="17.25" customHeight="1" x14ac:dyDescent="0.15"/>
    <row r="147" ht="17.25" customHeight="1" x14ac:dyDescent="0.15"/>
    <row r="148" ht="17.25" customHeight="1" x14ac:dyDescent="0.15"/>
    <row r="149" ht="17.25" customHeight="1" x14ac:dyDescent="0.15"/>
    <row r="150" ht="17.25" customHeight="1" x14ac:dyDescent="0.15"/>
  </sheetData>
  <mergeCells count="311">
    <mergeCell ref="B23:C23"/>
    <mergeCell ref="B24:C24"/>
    <mergeCell ref="D28:G28"/>
    <mergeCell ref="L28:M28"/>
    <mergeCell ref="BN13:BR13"/>
    <mergeCell ref="BN26:BR26"/>
    <mergeCell ref="BN39:BR39"/>
    <mergeCell ref="B12:C12"/>
    <mergeCell ref="D15:G15"/>
    <mergeCell ref="L15:M15"/>
    <mergeCell ref="O15:Q15"/>
    <mergeCell ref="R15:U15"/>
    <mergeCell ref="Z15:AA15"/>
    <mergeCell ref="AC15:AE15"/>
    <mergeCell ref="AF15:AH15"/>
    <mergeCell ref="AI15:AL15"/>
    <mergeCell ref="AI14:AL14"/>
    <mergeCell ref="AM14:AN14"/>
    <mergeCell ref="AO14:AR14"/>
    <mergeCell ref="BN12:BR12"/>
    <mergeCell ref="D14:G14"/>
    <mergeCell ref="H14:I14"/>
    <mergeCell ref="J14:M14"/>
    <mergeCell ref="B13:C13"/>
    <mergeCell ref="V2:AO2"/>
    <mergeCell ref="B3:C3"/>
    <mergeCell ref="D3:U3"/>
    <mergeCell ref="V3:X3"/>
    <mergeCell ref="Y3:AB3"/>
    <mergeCell ref="AC3:AD3"/>
    <mergeCell ref="AE3:AK3"/>
    <mergeCell ref="AL3:AM3"/>
    <mergeCell ref="AN3:AO3"/>
    <mergeCell ref="BN7:BR7"/>
    <mergeCell ref="B8:C8"/>
    <mergeCell ref="B9:C9"/>
    <mergeCell ref="B10:C10"/>
    <mergeCell ref="B11:C11"/>
    <mergeCell ref="BN11:BR11"/>
    <mergeCell ref="AP3:AV3"/>
    <mergeCell ref="AW3:AZ3"/>
    <mergeCell ref="BA3:BH3"/>
    <mergeCell ref="B4:C4"/>
    <mergeCell ref="BN4:BR6"/>
    <mergeCell ref="B5:C6"/>
    <mergeCell ref="B7:C7"/>
    <mergeCell ref="N14:O14"/>
    <mergeCell ref="P14:S14"/>
    <mergeCell ref="T14:U14"/>
    <mergeCell ref="V14:Y14"/>
    <mergeCell ref="BK14:BM14"/>
    <mergeCell ref="BN17:BR19"/>
    <mergeCell ref="B20:C20"/>
    <mergeCell ref="BN20:BR20"/>
    <mergeCell ref="AS14:AT14"/>
    <mergeCell ref="AU14:AX14"/>
    <mergeCell ref="AY14:AZ14"/>
    <mergeCell ref="BA14:BD14"/>
    <mergeCell ref="BE14:BF14"/>
    <mergeCell ref="BG14:BJ14"/>
    <mergeCell ref="Z14:AA14"/>
    <mergeCell ref="AB14:AE14"/>
    <mergeCell ref="AF14:AH14"/>
    <mergeCell ref="B22:C22"/>
    <mergeCell ref="BN22:BR22"/>
    <mergeCell ref="AT15:AV15"/>
    <mergeCell ref="AW15:AZ15"/>
    <mergeCell ref="BE15:BF15"/>
    <mergeCell ref="BH15:BJ15"/>
    <mergeCell ref="BK15:BM15"/>
    <mergeCell ref="B17:C19"/>
    <mergeCell ref="AQ15:AR15"/>
    <mergeCell ref="B21:C21"/>
    <mergeCell ref="BN21:BR21"/>
    <mergeCell ref="BN24:BR24"/>
    <mergeCell ref="B25:C25"/>
    <mergeCell ref="BN25:BR25"/>
    <mergeCell ref="D27:G27"/>
    <mergeCell ref="H27:I27"/>
    <mergeCell ref="J27:M27"/>
    <mergeCell ref="N27:O27"/>
    <mergeCell ref="BA27:BD27"/>
    <mergeCell ref="BE27:BF27"/>
    <mergeCell ref="BG27:BJ27"/>
    <mergeCell ref="BK27:BM27"/>
    <mergeCell ref="AY27:AZ27"/>
    <mergeCell ref="AI27:AL27"/>
    <mergeCell ref="AM27:AN27"/>
    <mergeCell ref="AO27:AR27"/>
    <mergeCell ref="AS27:AT27"/>
    <mergeCell ref="AU27:AX27"/>
    <mergeCell ref="P27:S27"/>
    <mergeCell ref="T27:U27"/>
    <mergeCell ref="V27:Y27"/>
    <mergeCell ref="Z27:AA27"/>
    <mergeCell ref="AB27:AE27"/>
    <mergeCell ref="AF27:AH27"/>
    <mergeCell ref="BH28:BJ28"/>
    <mergeCell ref="BK28:BM28"/>
    <mergeCell ref="B30:C32"/>
    <mergeCell ref="BN30:BR32"/>
    <mergeCell ref="B33:C33"/>
    <mergeCell ref="BN33:BR33"/>
    <mergeCell ref="AF28:AH28"/>
    <mergeCell ref="AI28:AL28"/>
    <mergeCell ref="AQ28:AR28"/>
    <mergeCell ref="AT28:AV28"/>
    <mergeCell ref="AW28:AZ28"/>
    <mergeCell ref="BE28:BF28"/>
    <mergeCell ref="O28:Q28"/>
    <mergeCell ref="R28:U28"/>
    <mergeCell ref="Z28:AA28"/>
    <mergeCell ref="AC28:AE28"/>
    <mergeCell ref="D41:G41"/>
    <mergeCell ref="L41:M41"/>
    <mergeCell ref="O41:Q41"/>
    <mergeCell ref="R41:U41"/>
    <mergeCell ref="Z41:AA41"/>
    <mergeCell ref="AC41:AE41"/>
    <mergeCell ref="AF41:AH41"/>
    <mergeCell ref="AI41:AL41"/>
    <mergeCell ref="BK40:BM40"/>
    <mergeCell ref="AS40:AT40"/>
    <mergeCell ref="AU40:AX40"/>
    <mergeCell ref="AY40:AZ40"/>
    <mergeCell ref="BA40:BD40"/>
    <mergeCell ref="BE40:BF40"/>
    <mergeCell ref="B34:C34"/>
    <mergeCell ref="BN38:BR38"/>
    <mergeCell ref="D40:G40"/>
    <mergeCell ref="H40:I40"/>
    <mergeCell ref="J40:M40"/>
    <mergeCell ref="N40:O40"/>
    <mergeCell ref="P40:S40"/>
    <mergeCell ref="T40:U40"/>
    <mergeCell ref="V40:Y40"/>
    <mergeCell ref="BN34:BR34"/>
    <mergeCell ref="B35:C35"/>
    <mergeCell ref="BN35:BR35"/>
    <mergeCell ref="B36:C36"/>
    <mergeCell ref="B37:C37"/>
    <mergeCell ref="BN37:BR37"/>
    <mergeCell ref="BN50:BR50"/>
    <mergeCell ref="BN51:BR51"/>
    <mergeCell ref="B39:C39"/>
    <mergeCell ref="B26:C26"/>
    <mergeCell ref="BD84:BF85"/>
    <mergeCell ref="BD86:BF87"/>
    <mergeCell ref="AT84:BB85"/>
    <mergeCell ref="AT86:BB87"/>
    <mergeCell ref="BK41:BM41"/>
    <mergeCell ref="AO87:AS87"/>
    <mergeCell ref="AO86:AS86"/>
    <mergeCell ref="BG40:BJ40"/>
    <mergeCell ref="Z40:AA40"/>
    <mergeCell ref="AB40:AE40"/>
    <mergeCell ref="AF40:AH40"/>
    <mergeCell ref="AI40:AL40"/>
    <mergeCell ref="AM40:AN40"/>
    <mergeCell ref="AO40:AR40"/>
    <mergeCell ref="AQ41:AR41"/>
    <mergeCell ref="AT41:AV41"/>
    <mergeCell ref="AW41:AZ41"/>
    <mergeCell ref="BE41:BF41"/>
    <mergeCell ref="BH41:BJ41"/>
    <mergeCell ref="B38:C38"/>
    <mergeCell ref="BN43:BR45"/>
    <mergeCell ref="BN48:BR48"/>
    <mergeCell ref="BN52:BR52"/>
    <mergeCell ref="H53:I53"/>
    <mergeCell ref="J53:M53"/>
    <mergeCell ref="N53:O53"/>
    <mergeCell ref="P53:S53"/>
    <mergeCell ref="T53:U53"/>
    <mergeCell ref="V53:Y53"/>
    <mergeCell ref="AB53:AE53"/>
    <mergeCell ref="AM53:AN53"/>
    <mergeCell ref="AO53:AR53"/>
    <mergeCell ref="AS53:AT53"/>
    <mergeCell ref="AU53:AX53"/>
    <mergeCell ref="AY53:AZ53"/>
    <mergeCell ref="BA53:BD53"/>
    <mergeCell ref="BG53:BJ53"/>
    <mergeCell ref="Z53:AA53"/>
    <mergeCell ref="AF53:AH53"/>
    <mergeCell ref="AI53:AL53"/>
    <mergeCell ref="BE53:BF53"/>
    <mergeCell ref="BK53:BM53"/>
    <mergeCell ref="BN46:BR46"/>
    <mergeCell ref="BN47:BR47"/>
    <mergeCell ref="AT54:AV54"/>
    <mergeCell ref="AW54:AZ54"/>
    <mergeCell ref="BE54:BF54"/>
    <mergeCell ref="BH54:BJ54"/>
    <mergeCell ref="BK54:BM54"/>
    <mergeCell ref="B43:C45"/>
    <mergeCell ref="B46:C46"/>
    <mergeCell ref="B47:C47"/>
    <mergeCell ref="B48:C48"/>
    <mergeCell ref="B49:C49"/>
    <mergeCell ref="B50:C50"/>
    <mergeCell ref="B51:C51"/>
    <mergeCell ref="B52:C52"/>
    <mergeCell ref="D54:G54"/>
    <mergeCell ref="L54:M54"/>
    <mergeCell ref="O54:Q54"/>
    <mergeCell ref="R54:U54"/>
    <mergeCell ref="Z54:AA54"/>
    <mergeCell ref="AC54:AE54"/>
    <mergeCell ref="AF54:AH54"/>
    <mergeCell ref="AI54:AL54"/>
    <mergeCell ref="AQ54:AR54"/>
    <mergeCell ref="D53:G53"/>
    <mergeCell ref="B56:C58"/>
    <mergeCell ref="BN56:BR58"/>
    <mergeCell ref="B59:C59"/>
    <mergeCell ref="BN59:BR59"/>
    <mergeCell ref="B60:C60"/>
    <mergeCell ref="BN60:BR60"/>
    <mergeCell ref="B61:C61"/>
    <mergeCell ref="BN61:BR61"/>
    <mergeCell ref="B62:C62"/>
    <mergeCell ref="B63:C63"/>
    <mergeCell ref="BN63:BR63"/>
    <mergeCell ref="B64:C64"/>
    <mergeCell ref="BN64:BR64"/>
    <mergeCell ref="B65:C65"/>
    <mergeCell ref="BN65:BR65"/>
    <mergeCell ref="D66:G66"/>
    <mergeCell ref="H66:I66"/>
    <mergeCell ref="J66:M66"/>
    <mergeCell ref="N66:O66"/>
    <mergeCell ref="P66:S66"/>
    <mergeCell ref="T66:U66"/>
    <mergeCell ref="V66:Y66"/>
    <mergeCell ref="Z66:AA66"/>
    <mergeCell ref="AB66:AE66"/>
    <mergeCell ref="AF66:AH66"/>
    <mergeCell ref="AI66:AL66"/>
    <mergeCell ref="AM66:AN66"/>
    <mergeCell ref="AO66:AR66"/>
    <mergeCell ref="AS66:AT66"/>
    <mergeCell ref="AU66:AX66"/>
    <mergeCell ref="AY66:AZ66"/>
    <mergeCell ref="BA66:BD66"/>
    <mergeCell ref="BE66:BF66"/>
    <mergeCell ref="BG66:BJ66"/>
    <mergeCell ref="BK66:BM66"/>
    <mergeCell ref="D67:G67"/>
    <mergeCell ref="L67:M67"/>
    <mergeCell ref="O67:Q67"/>
    <mergeCell ref="R67:U67"/>
    <mergeCell ref="Z67:AA67"/>
    <mergeCell ref="AC67:AE67"/>
    <mergeCell ref="AF67:AH67"/>
    <mergeCell ref="AI67:AL67"/>
    <mergeCell ref="AQ67:AR67"/>
    <mergeCell ref="AT67:AV67"/>
    <mergeCell ref="AW67:AZ67"/>
    <mergeCell ref="BE67:BF67"/>
    <mergeCell ref="BH67:BJ67"/>
    <mergeCell ref="BK67:BM67"/>
    <mergeCell ref="B69:C71"/>
    <mergeCell ref="BN69:BR71"/>
    <mergeCell ref="B72:C72"/>
    <mergeCell ref="BN72:BR72"/>
    <mergeCell ref="B73:C73"/>
    <mergeCell ref="BN73:BR73"/>
    <mergeCell ref="B74:C74"/>
    <mergeCell ref="BN74:BR74"/>
    <mergeCell ref="B75:C75"/>
    <mergeCell ref="B76:C76"/>
    <mergeCell ref="BN76:BR76"/>
    <mergeCell ref="B77:C77"/>
    <mergeCell ref="BN77:BR77"/>
    <mergeCell ref="B78:C78"/>
    <mergeCell ref="BN78:BR78"/>
    <mergeCell ref="D79:G79"/>
    <mergeCell ref="H79:I79"/>
    <mergeCell ref="J79:M79"/>
    <mergeCell ref="N79:O79"/>
    <mergeCell ref="P79:S79"/>
    <mergeCell ref="T79:U79"/>
    <mergeCell ref="V79:Y79"/>
    <mergeCell ref="Z79:AA79"/>
    <mergeCell ref="AB79:AE79"/>
    <mergeCell ref="AF79:AH79"/>
    <mergeCell ref="AI79:AL79"/>
    <mergeCell ref="AM79:AN79"/>
    <mergeCell ref="AO79:AR79"/>
    <mergeCell ref="AS79:AT79"/>
    <mergeCell ref="AU79:AX79"/>
    <mergeCell ref="AY79:AZ79"/>
    <mergeCell ref="BA79:BD79"/>
    <mergeCell ref="BE79:BF79"/>
    <mergeCell ref="BG79:BJ79"/>
    <mergeCell ref="BK79:BM79"/>
    <mergeCell ref="D80:G80"/>
    <mergeCell ref="L80:M80"/>
    <mergeCell ref="O80:Q80"/>
    <mergeCell ref="R80:U80"/>
    <mergeCell ref="Z80:AA80"/>
    <mergeCell ref="AC80:AE80"/>
    <mergeCell ref="AF80:AH80"/>
    <mergeCell ref="AI80:AL80"/>
    <mergeCell ref="AQ80:AR80"/>
    <mergeCell ref="AT80:AV80"/>
    <mergeCell ref="AW80:AZ80"/>
    <mergeCell ref="BE80:BF80"/>
    <mergeCell ref="BH80:BJ80"/>
    <mergeCell ref="BK80:BM80"/>
  </mergeCells>
  <phoneticPr fontId="2"/>
  <conditionalFormatting sqref="D27:D28">
    <cfRule type="expression" priority="41">
      <formula>COUNTIF(#REF!,D$5)=1</formula>
    </cfRule>
  </conditionalFormatting>
  <conditionalFormatting sqref="D40:D41">
    <cfRule type="expression" priority="36">
      <formula>COUNTIF(#REF!,D$5)=1</formula>
    </cfRule>
  </conditionalFormatting>
  <conditionalFormatting sqref="D53:D54">
    <cfRule type="expression" priority="5">
      <formula>COUNTIF(#REF!,D$5)=1</formula>
    </cfRule>
  </conditionalFormatting>
  <conditionalFormatting sqref="D66:D67">
    <cfRule type="expression" priority="23">
      <formula>COUNTIF(#REF!,D$5)=1</formula>
    </cfRule>
  </conditionalFormatting>
  <conditionalFormatting sqref="D79:D80">
    <cfRule type="expression" priority="14">
      <formula>COUNTIF(#REF!,D$5)=1</formula>
    </cfRule>
  </conditionalFormatting>
  <conditionalFormatting sqref="D5:AF11 AG7:BM11 D12:BM13">
    <cfRule type="expression" dxfId="91" priority="30">
      <formula>D$5&lt;$AE$3</formula>
    </cfRule>
  </conditionalFormatting>
  <conditionalFormatting sqref="D5:BM10 D14:D15">
    <cfRule type="expression" priority="50">
      <formula>COUNTIF(#REF!,D$5)=1</formula>
    </cfRule>
  </conditionalFormatting>
  <conditionalFormatting sqref="D5:BM10">
    <cfRule type="expression" dxfId="90" priority="48" stopIfTrue="1">
      <formula>COUNTIF(INDIRECT("祝日一覧[日付]"),D$5)=1</formula>
    </cfRule>
  </conditionalFormatting>
  <conditionalFormatting sqref="D5:BM13">
    <cfRule type="expression" dxfId="89" priority="47" stopIfTrue="1">
      <formula>D$6="土"</formula>
    </cfRule>
    <cfRule type="expression" dxfId="88" priority="31" stopIfTrue="1">
      <formula>D$6="日"</formula>
    </cfRule>
  </conditionalFormatting>
  <conditionalFormatting sqref="D18:BM23">
    <cfRule type="expression" dxfId="87" priority="53">
      <formula>COUNTIF(INDIRECT("祝日[日付]"),D$18)=1</formula>
    </cfRule>
    <cfRule type="expression" dxfId="86" priority="52">
      <formula>COUNTIF(INDIRECT("祝日一覧[日付]"),D$18)=1</formula>
    </cfRule>
  </conditionalFormatting>
  <conditionalFormatting sqref="D18:BM26">
    <cfRule type="expression" dxfId="85" priority="57">
      <formula>D$19="土"</formula>
    </cfRule>
    <cfRule type="expression" dxfId="84" priority="54">
      <formula>D$19="日"</formula>
    </cfRule>
    <cfRule type="expression" dxfId="83" priority="49" stopIfTrue="1">
      <formula>D$18&gt;$AP$3</formula>
    </cfRule>
  </conditionalFormatting>
  <conditionalFormatting sqref="D31:BM36">
    <cfRule type="expression" dxfId="82" priority="58">
      <formula>COUNTIF(INDIRECT("祝日一覧[日付]"),D$31)=1</formula>
    </cfRule>
  </conditionalFormatting>
  <conditionalFormatting sqref="D31:BM39">
    <cfRule type="expression" dxfId="81" priority="56" stopIfTrue="1">
      <formula>D$32="土"</formula>
    </cfRule>
    <cfRule type="expression" dxfId="80" priority="51" stopIfTrue="1">
      <formula>D$31&gt;$AP$3</formula>
    </cfRule>
    <cfRule type="expression" dxfId="79" priority="55" stopIfTrue="1">
      <formula>D$32="日"</formula>
    </cfRule>
  </conditionalFormatting>
  <conditionalFormatting sqref="D44:BM49">
    <cfRule type="expression" dxfId="78" priority="9">
      <formula>COUNTIF(INDIRECT("祝日一覧[日付]"),D$43)=1</formula>
    </cfRule>
  </conditionalFormatting>
  <conditionalFormatting sqref="D44:BM52">
    <cfRule type="expression" dxfId="77" priority="8" stopIfTrue="1">
      <formula>D$45="土"</formula>
    </cfRule>
    <cfRule type="expression" dxfId="76" priority="6" stopIfTrue="1">
      <formula>D$44&gt;$AP$3</formula>
    </cfRule>
    <cfRule type="expression" dxfId="75" priority="7" stopIfTrue="1">
      <formula>D$45="日"</formula>
    </cfRule>
  </conditionalFormatting>
  <conditionalFormatting sqref="D57:BM65">
    <cfRule type="expression" dxfId="73" priority="24" stopIfTrue="1">
      <formula>D$57&gt;$AP$3</formula>
    </cfRule>
    <cfRule type="expression" dxfId="72" priority="25" stopIfTrue="1">
      <formula>D$58="日"</formula>
    </cfRule>
    <cfRule type="expression" dxfId="71" priority="26" stopIfTrue="1">
      <formula>D$58="土"</formula>
    </cfRule>
  </conditionalFormatting>
  <conditionalFormatting sqref="D70:BM75">
    <cfRule type="expression" dxfId="70" priority="18">
      <formula>COUNTIF(INDIRECT("祝日一覧[日付]"),D$70)=1</formula>
    </cfRule>
  </conditionalFormatting>
  <conditionalFormatting sqref="D70:BM78">
    <cfRule type="expression" dxfId="69" priority="17" stopIfTrue="1">
      <formula>D$71="土"</formula>
    </cfRule>
    <cfRule type="expression" dxfId="68" priority="16" stopIfTrue="1">
      <formula>D$71="日"</formula>
    </cfRule>
    <cfRule type="expression" dxfId="67" priority="15" stopIfTrue="1">
      <formula>D$70&gt;$AP$3</formula>
    </cfRule>
  </conditionalFormatting>
  <conditionalFormatting sqref="AF12:AG13 AH13:BM13">
    <cfRule type="expression" dxfId="66" priority="29">
      <formula>AF$5&gt;$AP$3</formula>
    </cfRule>
  </conditionalFormatting>
  <conditionalFormatting sqref="AF5:AH11 AH12">
    <cfRule type="expression" dxfId="65" priority="28">
      <formula>AF$5&gt;$AP$3</formula>
    </cfRule>
  </conditionalFormatting>
  <conditionalFormatting sqref="AI14:AI15">
    <cfRule type="expression" dxfId="64" priority="45">
      <formula>AI$6="土"</formula>
    </cfRule>
    <cfRule type="expression" dxfId="63" priority="44">
      <formula>AI$6="日"</formula>
    </cfRule>
    <cfRule type="expression" dxfId="62" priority="42">
      <formula>COUNTIF(INDIRECT("祝日一覧[日付]"),AI$5)=1</formula>
    </cfRule>
    <cfRule type="expression" priority="43">
      <formula>COUNTIF(#REF!,AI$5)=1</formula>
    </cfRule>
  </conditionalFormatting>
  <conditionalFormatting sqref="AI27:AI28">
    <cfRule type="expression" priority="38">
      <formula>COUNTIF(#REF!,AI$5)=1</formula>
    </cfRule>
    <cfRule type="expression" dxfId="61" priority="37">
      <formula>COUNTIF(INDIRECT("祝日一覧[日付]"),AI$5)=1</formula>
    </cfRule>
    <cfRule type="expression" dxfId="60" priority="40">
      <formula>AI$6="土"</formula>
    </cfRule>
    <cfRule type="expression" dxfId="59" priority="39">
      <formula>AI$6="日"</formula>
    </cfRule>
  </conditionalFormatting>
  <conditionalFormatting sqref="AI40:AI41">
    <cfRule type="expression" dxfId="58" priority="35">
      <formula>AI$6="土"</formula>
    </cfRule>
    <cfRule type="expression" dxfId="57" priority="34">
      <formula>AI$6="日"</formula>
    </cfRule>
    <cfRule type="expression" priority="33">
      <formula>COUNTIF(#REF!,AI$5)=1</formula>
    </cfRule>
    <cfRule type="expression" dxfId="56" priority="32">
      <formula>COUNTIF(INDIRECT("祝日一覧[日付]"),AI$5)=1</formula>
    </cfRule>
  </conditionalFormatting>
  <conditionalFormatting sqref="AI53:AI54">
    <cfRule type="expression" priority="2">
      <formula>COUNTIF(#REF!,AI$5)=1</formula>
    </cfRule>
    <cfRule type="expression" dxfId="55" priority="3">
      <formula>AI$6="日"</formula>
    </cfRule>
    <cfRule type="expression" dxfId="54" priority="4">
      <formula>AI$6="土"</formula>
    </cfRule>
    <cfRule type="expression" dxfId="53" priority="1">
      <formula>COUNTIF(INDIRECT("祝日一覧[日付]"),AI$5)=1</formula>
    </cfRule>
  </conditionalFormatting>
  <conditionalFormatting sqref="AI66:AI67">
    <cfRule type="expression" dxfId="52" priority="22">
      <formula>AI$6="土"</formula>
    </cfRule>
    <cfRule type="expression" dxfId="51" priority="21">
      <formula>AI$6="日"</formula>
    </cfRule>
    <cfRule type="expression" priority="20">
      <formula>COUNTIF(#REF!,AI$5)=1</formula>
    </cfRule>
    <cfRule type="expression" dxfId="50" priority="19">
      <formula>COUNTIF(INDIRECT("祝日一覧[日付]"),AI$5)=1</formula>
    </cfRule>
  </conditionalFormatting>
  <conditionalFormatting sqref="AI79:AI80">
    <cfRule type="expression" dxfId="49" priority="10">
      <formula>COUNTIF(INDIRECT("祝日一覧[日付]"),AI$5)=1</formula>
    </cfRule>
    <cfRule type="expression" priority="11">
      <formula>COUNTIF(#REF!,AI$5)=1</formula>
    </cfRule>
    <cfRule type="expression" dxfId="48" priority="13">
      <formula>AI$6="土"</formula>
    </cfRule>
    <cfRule type="expression" dxfId="47" priority="12">
      <formula>AI$6="日"</formula>
    </cfRule>
  </conditionalFormatting>
  <conditionalFormatting sqref="AI5:BM12">
    <cfRule type="expression" dxfId="46" priority="46">
      <formula>AI$5&gt;$AP$3</formula>
    </cfRule>
  </conditionalFormatting>
  <dataValidations count="5">
    <dataValidation type="list" allowBlank="1" showInputMessage="1" showErrorMessage="1" sqref="D38:BM38 D77:BM77 D51:BM51 D64:BM64 D25:BM25 D12:BM12" xr:uid="{7996567E-7DD8-4457-8B15-825E038C121E}">
      <formula1>$W$87:$X$87</formula1>
    </dataValidation>
    <dataValidation type="list" allowBlank="1" showInputMessage="1" showErrorMessage="1" sqref="D24:BM24 D76:BM76 D50:BM50 D63:BM63 D37:BM37 D11:BM11" xr:uid="{1D24D8DF-F7FE-4515-BB80-40133D0667B0}">
      <formula1>$W$86:$X$86</formula1>
    </dataValidation>
    <dataValidation type="list" allowBlank="1" showInputMessage="1" showErrorMessage="1" sqref="D34:BM36 D73:BM75 D47:BM49 D60:BM62 D8:BM10 D21:BM23" xr:uid="{80E8476B-46C5-4A83-B8F2-F1A6CF29C7FD}">
      <formula1>$X$83:$X$85</formula1>
    </dataValidation>
    <dataValidation type="list" allowBlank="1" showInputMessage="1" showErrorMessage="1" sqref="D7:BM7 D72:BM72 D46:BM46 D59:BM59 D33:BM33 D20:BM20" xr:uid="{E020BBEE-2A86-4857-9B62-35A948307F27}">
      <formula1>$F$84:$F$88</formula1>
    </dataValidation>
    <dataValidation type="list" allowBlank="1" showInputMessage="1" showErrorMessage="1" sqref="BD84 BD86" xr:uid="{3AC363CF-F7D2-4CAD-9B86-D93D30632ECA}">
      <formula1>$BU$84:$BU$85</formula1>
    </dataValidation>
  </dataValidations>
  <printOptions horizontalCentered="1" verticalCentered="1"/>
  <pageMargins left="0.39370078740157483" right="0.23" top="0.26" bottom="0.2" header="0.22" footer="0.17"/>
  <pageSetup paperSize="9" scale="77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00000000-000E-0000-0200-00001B000000}">
            <xm:f>COUNTIF(祝日一覧!$B$1:$B$50,D$57)&gt;0</xm:f>
            <x14:dxf>
              <fill>
                <patternFill>
                  <bgColor theme="6" tint="0.59996337778862885"/>
                </patternFill>
              </fill>
            </x14:dxf>
          </x14:cfRule>
          <xm:sqref>D57:BM62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5F888"/>
  </sheetPr>
  <dimension ref="B1:BU150"/>
  <sheetViews>
    <sheetView tabSelected="1" view="pageBreakPreview" topLeftCell="A9" zoomScaleNormal="100" zoomScaleSheetLayoutView="100" workbookViewId="0">
      <selection activeCell="Q48" sqref="Q48"/>
    </sheetView>
  </sheetViews>
  <sheetFormatPr defaultRowHeight="10.5" x14ac:dyDescent="0.15"/>
  <cols>
    <col min="1" max="1" width="0.75" style="5" customWidth="1"/>
    <col min="2" max="2" width="3.5" style="5" customWidth="1"/>
    <col min="3" max="3" width="20.375" style="5" customWidth="1"/>
    <col min="4" max="6" width="2.25" style="5" customWidth="1"/>
    <col min="7" max="7" width="2.25" style="3" customWidth="1"/>
    <col min="8" max="65" width="2.25" style="5" customWidth="1"/>
    <col min="66" max="70" width="1.5" style="5" customWidth="1"/>
    <col min="71" max="71" width="10.75" style="5" customWidth="1"/>
    <col min="72" max="72" width="2.125" style="5" customWidth="1"/>
    <col min="73" max="73" width="14" style="5" customWidth="1"/>
    <col min="74" max="111" width="2.125" style="5" customWidth="1"/>
    <col min="112" max="16384" width="9" style="5"/>
  </cols>
  <sheetData>
    <row r="1" spans="2:73" ht="3" customHeight="1" x14ac:dyDescent="0.15"/>
    <row r="2" spans="2:73" ht="30.75" customHeight="1" thickBot="1" x14ac:dyDescent="0.2">
      <c r="B2" s="20"/>
      <c r="C2" s="6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401" t="s">
        <v>89</v>
      </c>
      <c r="W2" s="401"/>
      <c r="X2" s="401"/>
      <c r="Y2" s="401"/>
      <c r="Z2" s="401"/>
      <c r="AA2" s="401"/>
      <c r="AB2" s="401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68"/>
      <c r="AQ2" s="68"/>
      <c r="AR2" s="68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6" t="s">
        <v>2</v>
      </c>
    </row>
    <row r="3" spans="2:73" ht="19.5" customHeight="1" thickBot="1" x14ac:dyDescent="0.2">
      <c r="B3" s="402" t="s">
        <v>3</v>
      </c>
      <c r="C3" s="403"/>
      <c r="D3" s="283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5" t="s">
        <v>41</v>
      </c>
      <c r="W3" s="405"/>
      <c r="X3" s="406"/>
      <c r="Y3" s="283" t="s">
        <v>4</v>
      </c>
      <c r="Z3" s="404"/>
      <c r="AA3" s="404"/>
      <c r="AB3" s="284"/>
      <c r="AC3" s="404" t="s">
        <v>5</v>
      </c>
      <c r="AD3" s="404"/>
      <c r="AE3" s="407">
        <v>46213</v>
      </c>
      <c r="AF3" s="408"/>
      <c r="AG3" s="408"/>
      <c r="AH3" s="408"/>
      <c r="AI3" s="408"/>
      <c r="AJ3" s="408"/>
      <c r="AK3" s="409"/>
      <c r="AL3" s="410" t="s">
        <v>6</v>
      </c>
      <c r="AM3" s="410"/>
      <c r="AN3" s="411" t="s">
        <v>40</v>
      </c>
      <c r="AO3" s="412"/>
      <c r="AP3" s="395">
        <v>46471</v>
      </c>
      <c r="AQ3" s="395"/>
      <c r="AR3" s="395"/>
      <c r="AS3" s="395"/>
      <c r="AT3" s="395"/>
      <c r="AU3" s="395"/>
      <c r="AV3" s="395"/>
      <c r="AW3" s="396" t="s">
        <v>45</v>
      </c>
      <c r="AX3" s="395"/>
      <c r="AY3" s="395"/>
      <c r="AZ3" s="397"/>
      <c r="BA3" s="398">
        <v>46218</v>
      </c>
      <c r="BB3" s="398"/>
      <c r="BC3" s="398"/>
      <c r="BD3" s="398"/>
      <c r="BE3" s="398"/>
      <c r="BF3" s="398"/>
      <c r="BG3" s="398"/>
      <c r="BH3" s="399"/>
      <c r="BI3" s="162"/>
      <c r="BJ3" s="162"/>
      <c r="BK3" s="162"/>
      <c r="BL3" s="162"/>
      <c r="BM3" s="162"/>
    </row>
    <row r="4" spans="2:73" ht="17.25" customHeight="1" x14ac:dyDescent="0.15">
      <c r="B4" s="306"/>
      <c r="C4" s="389"/>
      <c r="D4" s="210">
        <f>MONTH(AE3)</f>
        <v>7</v>
      </c>
      <c r="E4" s="138" t="s">
        <v>44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6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202"/>
      <c r="AG4" s="138"/>
      <c r="AH4" s="121"/>
      <c r="AI4" s="213">
        <f>MONTH(EDATE(AE3,1))</f>
        <v>8</v>
      </c>
      <c r="AJ4" s="171" t="s">
        <v>46</v>
      </c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312"/>
      <c r="BO4" s="313"/>
      <c r="BP4" s="313"/>
      <c r="BQ4" s="313"/>
      <c r="BR4" s="314"/>
    </row>
    <row r="5" spans="2:73" ht="15" customHeight="1" x14ac:dyDescent="0.15">
      <c r="B5" s="308"/>
      <c r="C5" s="390"/>
      <c r="D5" s="133">
        <f>DATE(YEAR(AE3),MONTH(AE3),1)</f>
        <v>46204</v>
      </c>
      <c r="E5" s="107">
        <f>DATE(YEAR(D5),MONTH(D5),DAY(D5)+1)</f>
        <v>46205</v>
      </c>
      <c r="F5" s="107">
        <f t="shared" ref="F5:BJ5" si="0">DATE(YEAR(E5),MONTH(E5),DAY(E5)+1)</f>
        <v>46206</v>
      </c>
      <c r="G5" s="107">
        <f t="shared" si="0"/>
        <v>46207</v>
      </c>
      <c r="H5" s="107">
        <f t="shared" si="0"/>
        <v>46208</v>
      </c>
      <c r="I5" s="107">
        <f t="shared" si="0"/>
        <v>46209</v>
      </c>
      <c r="J5" s="107">
        <f t="shared" si="0"/>
        <v>46210</v>
      </c>
      <c r="K5" s="107">
        <f t="shared" si="0"/>
        <v>46211</v>
      </c>
      <c r="L5" s="107">
        <f t="shared" si="0"/>
        <v>46212</v>
      </c>
      <c r="M5" s="107">
        <f t="shared" si="0"/>
        <v>46213</v>
      </c>
      <c r="N5" s="107">
        <f t="shared" si="0"/>
        <v>46214</v>
      </c>
      <c r="O5" s="107">
        <f t="shared" si="0"/>
        <v>46215</v>
      </c>
      <c r="P5" s="107">
        <f t="shared" si="0"/>
        <v>46216</v>
      </c>
      <c r="Q5" s="107">
        <f t="shared" si="0"/>
        <v>46217</v>
      </c>
      <c r="R5" s="107">
        <f t="shared" si="0"/>
        <v>46218</v>
      </c>
      <c r="S5" s="107">
        <f t="shared" si="0"/>
        <v>46219</v>
      </c>
      <c r="T5" s="107">
        <f t="shared" si="0"/>
        <v>46220</v>
      </c>
      <c r="U5" s="107">
        <f t="shared" si="0"/>
        <v>46221</v>
      </c>
      <c r="V5" s="107">
        <f t="shared" si="0"/>
        <v>46222</v>
      </c>
      <c r="W5" s="107">
        <f t="shared" si="0"/>
        <v>46223</v>
      </c>
      <c r="X5" s="107">
        <f t="shared" si="0"/>
        <v>46224</v>
      </c>
      <c r="Y5" s="107">
        <f t="shared" si="0"/>
        <v>46225</v>
      </c>
      <c r="Z5" s="107">
        <f t="shared" si="0"/>
        <v>46226</v>
      </c>
      <c r="AA5" s="107">
        <f t="shared" si="0"/>
        <v>46227</v>
      </c>
      <c r="AB5" s="107">
        <f t="shared" si="0"/>
        <v>46228</v>
      </c>
      <c r="AC5" s="107">
        <f t="shared" si="0"/>
        <v>46229</v>
      </c>
      <c r="AD5" s="107">
        <f t="shared" si="0"/>
        <v>46230</v>
      </c>
      <c r="AE5" s="107">
        <f t="shared" si="0"/>
        <v>46231</v>
      </c>
      <c r="AF5" s="163">
        <f>IF(AE5="","",IF(DAY(AE5+1)=1,"",AE5+1))</f>
        <v>46232</v>
      </c>
      <c r="AG5" s="107">
        <f>IF(AF5="","",IF(DAY(AF5+1)=1,"",AF5+1))</f>
        <v>46233</v>
      </c>
      <c r="AH5" s="122">
        <f>IF(AG5="","",IF(DAY(AG5+1)=1,"",AG5+1))</f>
        <v>46234</v>
      </c>
      <c r="AI5" s="163">
        <f>DATE(YEAR(AE3),MONTH(AE3)+1,1)</f>
        <v>46235</v>
      </c>
      <c r="AJ5" s="107">
        <f t="shared" si="0"/>
        <v>46236</v>
      </c>
      <c r="AK5" s="107">
        <f t="shared" si="0"/>
        <v>46237</v>
      </c>
      <c r="AL5" s="107">
        <f t="shared" si="0"/>
        <v>46238</v>
      </c>
      <c r="AM5" s="107">
        <f t="shared" si="0"/>
        <v>46239</v>
      </c>
      <c r="AN5" s="107">
        <f t="shared" si="0"/>
        <v>46240</v>
      </c>
      <c r="AO5" s="107">
        <f t="shared" si="0"/>
        <v>46241</v>
      </c>
      <c r="AP5" s="107">
        <f t="shared" si="0"/>
        <v>46242</v>
      </c>
      <c r="AQ5" s="107">
        <f t="shared" si="0"/>
        <v>46243</v>
      </c>
      <c r="AR5" s="107">
        <f t="shared" si="0"/>
        <v>46244</v>
      </c>
      <c r="AS5" s="107">
        <f t="shared" si="0"/>
        <v>46245</v>
      </c>
      <c r="AT5" s="107">
        <f t="shared" si="0"/>
        <v>46246</v>
      </c>
      <c r="AU5" s="107">
        <f t="shared" si="0"/>
        <v>46247</v>
      </c>
      <c r="AV5" s="107">
        <f t="shared" si="0"/>
        <v>46248</v>
      </c>
      <c r="AW5" s="107">
        <f t="shared" si="0"/>
        <v>46249</v>
      </c>
      <c r="AX5" s="107">
        <f t="shared" si="0"/>
        <v>46250</v>
      </c>
      <c r="AY5" s="107">
        <f t="shared" si="0"/>
        <v>46251</v>
      </c>
      <c r="AZ5" s="107">
        <f t="shared" si="0"/>
        <v>46252</v>
      </c>
      <c r="BA5" s="107">
        <f t="shared" si="0"/>
        <v>46253</v>
      </c>
      <c r="BB5" s="107">
        <f t="shared" si="0"/>
        <v>46254</v>
      </c>
      <c r="BC5" s="107">
        <f t="shared" si="0"/>
        <v>46255</v>
      </c>
      <c r="BD5" s="107">
        <f t="shared" si="0"/>
        <v>46256</v>
      </c>
      <c r="BE5" s="107">
        <f t="shared" si="0"/>
        <v>46257</v>
      </c>
      <c r="BF5" s="107">
        <f t="shared" si="0"/>
        <v>46258</v>
      </c>
      <c r="BG5" s="107">
        <f t="shared" si="0"/>
        <v>46259</v>
      </c>
      <c r="BH5" s="107">
        <f t="shared" si="0"/>
        <v>46260</v>
      </c>
      <c r="BI5" s="107">
        <f t="shared" si="0"/>
        <v>46261</v>
      </c>
      <c r="BJ5" s="107">
        <f t="shared" si="0"/>
        <v>46262</v>
      </c>
      <c r="BK5" s="107">
        <f>IF(BJ5="","",IF(DAY(BJ5+1)=1,"",BJ5+1))</f>
        <v>46263</v>
      </c>
      <c r="BL5" s="107">
        <f>IF(BK5="","",IF(DAY(BK5+1)=1,"",BK5+1))</f>
        <v>46264</v>
      </c>
      <c r="BM5" s="154">
        <f>IF(BL5="","",IF(DAY(BL5+1)=1,"",BL5+1))</f>
        <v>46265</v>
      </c>
      <c r="BN5" s="315"/>
      <c r="BO5" s="316"/>
      <c r="BP5" s="316"/>
      <c r="BQ5" s="316"/>
      <c r="BR5" s="317"/>
    </row>
    <row r="6" spans="2:73" ht="15" customHeight="1" thickBot="1" x14ac:dyDescent="0.2">
      <c r="B6" s="310"/>
      <c r="C6" s="362"/>
      <c r="D6" s="149" t="str">
        <f>TEXT(D5,"aaa")</f>
        <v>水</v>
      </c>
      <c r="E6" s="150" t="str">
        <f t="shared" ref="E6:BM6" si="1">TEXT(E5,"aaa")</f>
        <v>木</v>
      </c>
      <c r="F6" s="150" t="str">
        <f t="shared" si="1"/>
        <v>金</v>
      </c>
      <c r="G6" s="150" t="str">
        <f t="shared" si="1"/>
        <v>土</v>
      </c>
      <c r="H6" s="150" t="str">
        <f t="shared" si="1"/>
        <v>日</v>
      </c>
      <c r="I6" s="150" t="str">
        <f t="shared" si="1"/>
        <v>月</v>
      </c>
      <c r="J6" s="150" t="str">
        <f t="shared" si="1"/>
        <v>火</v>
      </c>
      <c r="K6" s="150" t="str">
        <f t="shared" si="1"/>
        <v>水</v>
      </c>
      <c r="L6" s="150" t="str">
        <f t="shared" si="1"/>
        <v>木</v>
      </c>
      <c r="M6" s="150" t="str">
        <f t="shared" si="1"/>
        <v>金</v>
      </c>
      <c r="N6" s="150" t="str">
        <f t="shared" si="1"/>
        <v>土</v>
      </c>
      <c r="O6" s="150" t="str">
        <f t="shared" si="1"/>
        <v>日</v>
      </c>
      <c r="P6" s="150" t="str">
        <f t="shared" si="1"/>
        <v>月</v>
      </c>
      <c r="Q6" s="150" t="str">
        <f t="shared" si="1"/>
        <v>火</v>
      </c>
      <c r="R6" s="150" t="str">
        <f t="shared" si="1"/>
        <v>水</v>
      </c>
      <c r="S6" s="150" t="str">
        <f t="shared" si="1"/>
        <v>木</v>
      </c>
      <c r="T6" s="150" t="str">
        <f t="shared" si="1"/>
        <v>金</v>
      </c>
      <c r="U6" s="150" t="str">
        <f t="shared" si="1"/>
        <v>土</v>
      </c>
      <c r="V6" s="150" t="str">
        <f t="shared" si="1"/>
        <v>日</v>
      </c>
      <c r="W6" s="150" t="str">
        <f t="shared" si="1"/>
        <v>月</v>
      </c>
      <c r="X6" s="150" t="str">
        <f t="shared" si="1"/>
        <v>火</v>
      </c>
      <c r="Y6" s="150" t="str">
        <f t="shared" si="1"/>
        <v>水</v>
      </c>
      <c r="Z6" s="150" t="str">
        <f t="shared" si="1"/>
        <v>木</v>
      </c>
      <c r="AA6" s="150" t="str">
        <f t="shared" si="1"/>
        <v>金</v>
      </c>
      <c r="AB6" s="150" t="str">
        <f t="shared" si="1"/>
        <v>土</v>
      </c>
      <c r="AC6" s="150" t="str">
        <f t="shared" si="1"/>
        <v>日</v>
      </c>
      <c r="AD6" s="150" t="str">
        <f t="shared" si="1"/>
        <v>月</v>
      </c>
      <c r="AE6" s="150" t="str">
        <f t="shared" si="1"/>
        <v>火</v>
      </c>
      <c r="AF6" s="164" t="str">
        <f t="shared" si="1"/>
        <v>水</v>
      </c>
      <c r="AG6" s="150" t="str">
        <f t="shared" si="1"/>
        <v>木</v>
      </c>
      <c r="AH6" s="151" t="str">
        <f t="shared" si="1"/>
        <v>金</v>
      </c>
      <c r="AI6" s="164" t="str">
        <f>TEXT(AI5,"aaa")</f>
        <v>土</v>
      </c>
      <c r="AJ6" s="150" t="str">
        <f t="shared" si="1"/>
        <v>日</v>
      </c>
      <c r="AK6" s="150" t="str">
        <f t="shared" si="1"/>
        <v>月</v>
      </c>
      <c r="AL6" s="150" t="str">
        <f t="shared" si="1"/>
        <v>火</v>
      </c>
      <c r="AM6" s="150" t="str">
        <f t="shared" si="1"/>
        <v>水</v>
      </c>
      <c r="AN6" s="150" t="str">
        <f t="shared" si="1"/>
        <v>木</v>
      </c>
      <c r="AO6" s="150" t="str">
        <f t="shared" si="1"/>
        <v>金</v>
      </c>
      <c r="AP6" s="150" t="str">
        <f t="shared" si="1"/>
        <v>土</v>
      </c>
      <c r="AQ6" s="150" t="str">
        <f t="shared" si="1"/>
        <v>日</v>
      </c>
      <c r="AR6" s="150" t="str">
        <f t="shared" si="1"/>
        <v>月</v>
      </c>
      <c r="AS6" s="150" t="str">
        <f t="shared" si="1"/>
        <v>火</v>
      </c>
      <c r="AT6" s="150" t="str">
        <f t="shared" si="1"/>
        <v>水</v>
      </c>
      <c r="AU6" s="150" t="str">
        <f t="shared" si="1"/>
        <v>木</v>
      </c>
      <c r="AV6" s="150" t="str">
        <f t="shared" si="1"/>
        <v>金</v>
      </c>
      <c r="AW6" s="150" t="str">
        <f t="shared" si="1"/>
        <v>土</v>
      </c>
      <c r="AX6" s="150" t="str">
        <f t="shared" si="1"/>
        <v>日</v>
      </c>
      <c r="AY6" s="150" t="str">
        <f t="shared" si="1"/>
        <v>月</v>
      </c>
      <c r="AZ6" s="150" t="str">
        <f t="shared" si="1"/>
        <v>火</v>
      </c>
      <c r="BA6" s="150" t="str">
        <f t="shared" si="1"/>
        <v>水</v>
      </c>
      <c r="BB6" s="150" t="str">
        <f t="shared" si="1"/>
        <v>木</v>
      </c>
      <c r="BC6" s="150" t="str">
        <f t="shared" si="1"/>
        <v>金</v>
      </c>
      <c r="BD6" s="150" t="str">
        <f t="shared" si="1"/>
        <v>土</v>
      </c>
      <c r="BE6" s="150" t="str">
        <f t="shared" si="1"/>
        <v>日</v>
      </c>
      <c r="BF6" s="150" t="str">
        <f t="shared" si="1"/>
        <v>月</v>
      </c>
      <c r="BG6" s="164" t="str">
        <f>TEXT(BG5,"aaa")</f>
        <v>火</v>
      </c>
      <c r="BH6" s="150" t="str">
        <f t="shared" si="1"/>
        <v>水</v>
      </c>
      <c r="BI6" s="150" t="str">
        <f t="shared" si="1"/>
        <v>木</v>
      </c>
      <c r="BJ6" s="150" t="str">
        <f t="shared" si="1"/>
        <v>金</v>
      </c>
      <c r="BK6" s="150" t="str">
        <f t="shared" si="1"/>
        <v>土</v>
      </c>
      <c r="BL6" s="150" t="str">
        <f t="shared" si="1"/>
        <v>日</v>
      </c>
      <c r="BM6" s="180" t="str">
        <f t="shared" si="1"/>
        <v>月</v>
      </c>
      <c r="BN6" s="318"/>
      <c r="BO6" s="319"/>
      <c r="BP6" s="319"/>
      <c r="BQ6" s="319"/>
      <c r="BR6" s="320"/>
    </row>
    <row r="7" spans="2:73" ht="31.5" customHeight="1" thickBot="1" x14ac:dyDescent="0.2">
      <c r="B7" s="321" t="s">
        <v>73</v>
      </c>
      <c r="C7" s="400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6"/>
      <c r="AI7" s="215" t="s">
        <v>72</v>
      </c>
      <c r="AJ7" s="215" t="s">
        <v>72</v>
      </c>
      <c r="AK7" s="215"/>
      <c r="AL7" s="215"/>
      <c r="AM7" s="215"/>
      <c r="AN7" s="215"/>
      <c r="AO7" s="215"/>
      <c r="AP7" s="215" t="s">
        <v>72</v>
      </c>
      <c r="AQ7" s="215" t="s">
        <v>72</v>
      </c>
      <c r="AR7" s="215"/>
      <c r="AS7" s="215"/>
      <c r="AT7" s="215"/>
      <c r="AU7" s="215"/>
      <c r="AV7" s="215"/>
      <c r="AW7" s="215" t="s">
        <v>72</v>
      </c>
      <c r="AX7" s="215" t="s">
        <v>72</v>
      </c>
      <c r="AY7" s="215"/>
      <c r="AZ7" s="215"/>
      <c r="BA7" s="215"/>
      <c r="BB7" s="215"/>
      <c r="BC7" s="215"/>
      <c r="BD7" s="215" t="s">
        <v>72</v>
      </c>
      <c r="BE7" s="215" t="s">
        <v>72</v>
      </c>
      <c r="BF7" s="215"/>
      <c r="BG7" s="215"/>
      <c r="BH7" s="215"/>
      <c r="BI7" s="215"/>
      <c r="BJ7" s="215"/>
      <c r="BK7" s="215" t="s">
        <v>72</v>
      </c>
      <c r="BL7" s="215" t="s">
        <v>72</v>
      </c>
      <c r="BM7" s="215"/>
      <c r="BN7" s="392"/>
      <c r="BO7" s="393"/>
      <c r="BP7" s="393"/>
      <c r="BQ7" s="393"/>
      <c r="BR7" s="394"/>
      <c r="BU7" s="5" t="str">
        <f>IF(AND($D7="○",$D11="●"),"OK","")</f>
        <v/>
      </c>
    </row>
    <row r="8" spans="2:73" ht="15" customHeight="1" x14ac:dyDescent="0.15">
      <c r="B8" s="326"/>
      <c r="C8" s="363"/>
      <c r="D8" s="134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123"/>
      <c r="AI8" s="165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181"/>
      <c r="BO8" s="117"/>
      <c r="BP8" s="117"/>
      <c r="BQ8" s="117"/>
      <c r="BR8" s="118"/>
    </row>
    <row r="9" spans="2:73" ht="15" customHeight="1" x14ac:dyDescent="0.15">
      <c r="B9" s="331"/>
      <c r="C9" s="372"/>
      <c r="D9" s="135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124"/>
      <c r="AI9" s="166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182"/>
      <c r="BO9" s="119"/>
      <c r="BP9" s="119"/>
      <c r="BQ9" s="119"/>
      <c r="BR9" s="120"/>
    </row>
    <row r="10" spans="2:73" ht="15" customHeight="1" thickBot="1" x14ac:dyDescent="0.2">
      <c r="B10" s="331"/>
      <c r="C10" s="372"/>
      <c r="D10" s="136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2"/>
      <c r="AI10" s="167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82"/>
      <c r="BO10" s="119"/>
      <c r="BP10" s="119"/>
      <c r="BQ10" s="119"/>
      <c r="BR10" s="120"/>
    </row>
    <row r="11" spans="2:73" ht="15" customHeight="1" x14ac:dyDescent="0.15">
      <c r="B11" s="273" t="s">
        <v>47</v>
      </c>
      <c r="C11" s="374"/>
      <c r="D11" s="137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237"/>
      <c r="AI11" s="168" t="s">
        <v>38</v>
      </c>
      <c r="AJ11" s="56" t="s">
        <v>38</v>
      </c>
      <c r="AK11" s="56"/>
      <c r="AL11" s="56"/>
      <c r="AM11" s="56"/>
      <c r="AN11" s="56"/>
      <c r="AO11" s="56"/>
      <c r="AP11" s="56" t="s">
        <v>38</v>
      </c>
      <c r="AQ11" s="56" t="s">
        <v>38</v>
      </c>
      <c r="AR11" s="56"/>
      <c r="AS11" s="56"/>
      <c r="AT11" s="56"/>
      <c r="AU11" s="56"/>
      <c r="AV11" s="56"/>
      <c r="AW11" s="56" t="s">
        <v>38</v>
      </c>
      <c r="AX11" s="56" t="s">
        <v>38</v>
      </c>
      <c r="AY11" s="56"/>
      <c r="AZ11" s="56"/>
      <c r="BA11" s="56"/>
      <c r="BB11" s="56"/>
      <c r="BC11" s="56"/>
      <c r="BD11" s="56" t="s">
        <v>38</v>
      </c>
      <c r="BE11" s="56" t="s">
        <v>38</v>
      </c>
      <c r="BF11" s="56"/>
      <c r="BG11" s="56"/>
      <c r="BH11" s="56"/>
      <c r="BI11" s="56"/>
      <c r="BJ11" s="56"/>
      <c r="BK11" s="56" t="s">
        <v>38</v>
      </c>
      <c r="BL11" s="56" t="s">
        <v>38</v>
      </c>
      <c r="BM11" s="56"/>
      <c r="BN11" s="381">
        <f>COUNTIF(D11:BM11,"●")</f>
        <v>10</v>
      </c>
      <c r="BO11" s="382"/>
      <c r="BP11" s="382"/>
      <c r="BQ11" s="382"/>
      <c r="BR11" s="383"/>
    </row>
    <row r="12" spans="2:73" s="54" customFormat="1" ht="15" customHeight="1" thickBot="1" x14ac:dyDescent="0.2">
      <c r="B12" s="310" t="s">
        <v>48</v>
      </c>
      <c r="C12" s="362"/>
      <c r="D12" s="232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25"/>
      <c r="AI12" s="169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238"/>
      <c r="BN12" s="417">
        <f>COUNTIF(D12:BM12,"×")</f>
        <v>0</v>
      </c>
      <c r="BO12" s="418"/>
      <c r="BP12" s="418"/>
      <c r="BQ12" s="418"/>
      <c r="BR12" s="419"/>
    </row>
    <row r="13" spans="2:73" s="54" customFormat="1" ht="15" customHeight="1" thickBot="1" x14ac:dyDescent="0.2">
      <c r="B13" s="283" t="s">
        <v>76</v>
      </c>
      <c r="C13" s="284"/>
      <c r="D13" s="224" t="str">
        <f>IF(AND($D7="○",D11=""),"NG","")</f>
        <v/>
      </c>
      <c r="E13" s="225" t="str">
        <f>IF(AND($E7="○",E11=""),"NG","")</f>
        <v/>
      </c>
      <c r="F13" s="225" t="str">
        <f>IF(AND($F7="○",F11=""),"NG","")</f>
        <v/>
      </c>
      <c r="G13" s="225" t="str">
        <f>IF(AND($G7="○",G11=""),"NG","")</f>
        <v/>
      </c>
      <c r="H13" s="225" t="str">
        <f>IF(AND($H7="○",H11=""),"NG","")</f>
        <v/>
      </c>
      <c r="I13" s="225" t="str">
        <f>IF(AND($I7="○",I11=""),"NG","")</f>
        <v/>
      </c>
      <c r="J13" s="225" t="str">
        <f>IF(AND($J7="○",J11=""),"NG","")</f>
        <v/>
      </c>
      <c r="K13" s="225" t="str">
        <f>IF(AND($K7="○",K11=""),"NG","")</f>
        <v/>
      </c>
      <c r="L13" s="225" t="str">
        <f>IF(AND($L7="○",L11=""),"NG","")</f>
        <v/>
      </c>
      <c r="M13" s="225" t="str">
        <f>IF(AND($M7="○",M11=""),"NG","")</f>
        <v/>
      </c>
      <c r="N13" s="225" t="str">
        <f>IF(AND($N7="○",N11=""),"NG","")</f>
        <v/>
      </c>
      <c r="O13" s="225" t="str">
        <f>IF(AND($O7="○",O11=""),"NG","")</f>
        <v/>
      </c>
      <c r="P13" s="225" t="str">
        <f>IF(AND($P7="○",P11=""),"NG","")</f>
        <v/>
      </c>
      <c r="Q13" s="225" t="str">
        <f>IF(AND($Q7="○",Q11=""),"NG","")</f>
        <v/>
      </c>
      <c r="R13" s="225" t="str">
        <f>IF(AND($R7="○",R11=""),"NG","")</f>
        <v/>
      </c>
      <c r="S13" s="225" t="str">
        <f>IF(AND($S7="○",S11=""),"NG","")</f>
        <v/>
      </c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 t="str">
        <f>IF(AND($AG7="○",AG11=""),"NG","")</f>
        <v/>
      </c>
      <c r="AH13" s="226" t="str">
        <f>IF(AND($AH7="○",AH11=""),"NG","")</f>
        <v/>
      </c>
      <c r="AI13" s="227" t="str">
        <f>IF(AND($AI7="○",AI11=""),"NG","")</f>
        <v/>
      </c>
      <c r="AJ13" s="225" t="str">
        <f>IF(AND($AJ7="○",AJ11=""),"NG","")</f>
        <v/>
      </c>
      <c r="AK13" s="225" t="str">
        <f>IF(AND($AK7="○",AK11=""),"NG","")</f>
        <v/>
      </c>
      <c r="AL13" s="225" t="str">
        <f>IF(AND($AL7="○",AL11=""),"NG","")</f>
        <v/>
      </c>
      <c r="AM13" s="225" t="str">
        <f>IF(AND($AM7="○",AM11=""),"NG","")</f>
        <v/>
      </c>
      <c r="AN13" s="225" t="str">
        <f>IF(AND($AN7="○",AN11=""),"NG","")</f>
        <v/>
      </c>
      <c r="AO13" s="225" t="str">
        <f>IF(AND($AO7="○",AO11=""),"NG","")</f>
        <v/>
      </c>
      <c r="AP13" s="225" t="str">
        <f>IF(AND($AP7="○",AP11=""),"NG","")</f>
        <v/>
      </c>
      <c r="AQ13" s="225" t="str">
        <f>IF(AND($AQ7="○",AQ11=""),"NG","")</f>
        <v/>
      </c>
      <c r="AR13" s="225" t="str">
        <f>IF(AND($AR7="○",AR11=""),"NG","")</f>
        <v/>
      </c>
      <c r="AS13" s="225" t="str">
        <f>IF(AND($AS7="○",AS11=""),"NG","")</f>
        <v/>
      </c>
      <c r="AT13" s="225" t="str">
        <f>IF(AND($AT7="○",AT11=""),"NG","")</f>
        <v/>
      </c>
      <c r="AU13" s="225" t="str">
        <f>IF(AND($AU7="○",AU11=""),"NG","")</f>
        <v/>
      </c>
      <c r="AV13" s="225" t="str">
        <f>IF(AND($AV7="○",AV11=""),"NG","")</f>
        <v/>
      </c>
      <c r="AW13" s="225" t="str">
        <f>IF(AND($AW7="○",AW11=""),"NG","")</f>
        <v/>
      </c>
      <c r="AX13" s="225" t="str">
        <f>IF(AND($AX7="○",AX11=""),"NG","")</f>
        <v/>
      </c>
      <c r="AY13" s="225" t="str">
        <f>IF(AND($AY7="○",AY11=""),"NG","")</f>
        <v/>
      </c>
      <c r="AZ13" s="225" t="str">
        <f>IF(AND($AZ7="○",AZ11=""),"NG","")</f>
        <v/>
      </c>
      <c r="BA13" s="225" t="str">
        <f>IF(AND($BA7="○",BA11=""),"NG","")</f>
        <v/>
      </c>
      <c r="BB13" s="225" t="str">
        <f>IF(AND($BB7="○",BB11=""),"NG","")</f>
        <v/>
      </c>
      <c r="BC13" s="225" t="str">
        <f>IF(AND($BC7="○",BC11=""),"NG","")</f>
        <v/>
      </c>
      <c r="BD13" s="225" t="str">
        <f>IF(AND($BD7="○",BD11=""),"NG","")</f>
        <v/>
      </c>
      <c r="BE13" s="225" t="str">
        <f>IF(AND($BE7="○",BE11=""),"NG","")</f>
        <v/>
      </c>
      <c r="BF13" s="225" t="str">
        <f>IF(AND($BF7="○",BF11=""),"NG","")</f>
        <v/>
      </c>
      <c r="BG13" s="225" t="str">
        <f>IF(AND($BG7="○",BG11=""),"NG","")</f>
        <v/>
      </c>
      <c r="BH13" s="225" t="str">
        <f>IF(AND($BH7="○",BH11=""),"NG","")</f>
        <v/>
      </c>
      <c r="BI13" s="225" t="str">
        <f>IF(AND($BI7="○",BI11=""),"NG","")</f>
        <v/>
      </c>
      <c r="BJ13" s="225" t="str">
        <f>IF(AND($BJ7="○",BJ11=""),"NG","")</f>
        <v/>
      </c>
      <c r="BK13" s="225" t="str">
        <f>IF(AND($BK7="○",BK11=""),"NG","")</f>
        <v/>
      </c>
      <c r="BL13" s="225" t="str">
        <f>IF(AND($BL7="○",BL11=""),"NG","")</f>
        <v/>
      </c>
      <c r="BM13" s="226" t="str">
        <f>IF(AND($BM7="○",BM11=""),"NG","")</f>
        <v/>
      </c>
      <c r="BN13" s="285" t="str">
        <f>IF(COUNTIF(D13:BM13,"NG")&gt;0,"NG","OK")</f>
        <v>OK</v>
      </c>
      <c r="BO13" s="286"/>
      <c r="BP13" s="286"/>
      <c r="BQ13" s="286"/>
      <c r="BR13" s="287"/>
    </row>
    <row r="14" spans="2:73" ht="19.5" customHeight="1" thickBot="1" x14ac:dyDescent="0.2">
      <c r="B14" s="54"/>
      <c r="C14" s="220"/>
      <c r="D14" s="356" t="s">
        <v>35</v>
      </c>
      <c r="E14" s="356"/>
      <c r="F14" s="356"/>
      <c r="G14" s="357"/>
      <c r="H14" s="358">
        <f>DAY(EOMONTH(AE3,0)-AE3)+1</f>
        <v>22</v>
      </c>
      <c r="I14" s="359"/>
      <c r="J14" s="360" t="s">
        <v>51</v>
      </c>
      <c r="K14" s="361"/>
      <c r="L14" s="361"/>
      <c r="M14" s="361"/>
      <c r="N14" s="364">
        <f>COUNTIF(D12:AH12,"×")</f>
        <v>0</v>
      </c>
      <c r="O14" s="365"/>
      <c r="P14" s="366" t="s">
        <v>43</v>
      </c>
      <c r="Q14" s="367"/>
      <c r="R14" s="367"/>
      <c r="S14" s="367"/>
      <c r="T14" s="368">
        <f>H14-N14</f>
        <v>22</v>
      </c>
      <c r="U14" s="369"/>
      <c r="V14" s="360" t="s">
        <v>50</v>
      </c>
      <c r="W14" s="361"/>
      <c r="X14" s="361"/>
      <c r="Y14" s="361"/>
      <c r="Z14" s="350">
        <f>COUNTIF(D7:AH7,"○")</f>
        <v>0</v>
      </c>
      <c r="AA14" s="351"/>
      <c r="AB14" s="348" t="s">
        <v>15</v>
      </c>
      <c r="AC14" s="348"/>
      <c r="AD14" s="348"/>
      <c r="AE14" s="349"/>
      <c r="AF14" s="352">
        <f>COUNTIF(D11:AH11,"●")</f>
        <v>0</v>
      </c>
      <c r="AG14" s="353"/>
      <c r="AH14" s="353"/>
      <c r="AI14" s="355" t="s">
        <v>35</v>
      </c>
      <c r="AJ14" s="356"/>
      <c r="AK14" s="356"/>
      <c r="AL14" s="357"/>
      <c r="AM14" s="358">
        <f>IF(AND(YEAR($AP$3)=YEAR(AI5),MONTH($AP$3)=MONTH(AI5)),$AP$3-AI5+1,DAY(EOMONTH(AI5,0)))</f>
        <v>31</v>
      </c>
      <c r="AN14" s="359"/>
      <c r="AO14" s="360" t="s">
        <v>51</v>
      </c>
      <c r="AP14" s="361"/>
      <c r="AQ14" s="361"/>
      <c r="AR14" s="361"/>
      <c r="AS14" s="364">
        <f>COUNTIF(AI12:BM12,"×")</f>
        <v>0</v>
      </c>
      <c r="AT14" s="365"/>
      <c r="AU14" s="366" t="s">
        <v>43</v>
      </c>
      <c r="AV14" s="367"/>
      <c r="AW14" s="367"/>
      <c r="AX14" s="367"/>
      <c r="AY14" s="368">
        <f>AM14-AS14</f>
        <v>31</v>
      </c>
      <c r="AZ14" s="369"/>
      <c r="BA14" s="360" t="str">
        <f>V14</f>
        <v>土日数</v>
      </c>
      <c r="BB14" s="361"/>
      <c r="BC14" s="361"/>
      <c r="BD14" s="361"/>
      <c r="BE14" s="350">
        <f>COUNTIF(AI7:BM7,"○")</f>
        <v>10</v>
      </c>
      <c r="BF14" s="351"/>
      <c r="BG14" s="348" t="s">
        <v>15</v>
      </c>
      <c r="BH14" s="348"/>
      <c r="BI14" s="348"/>
      <c r="BJ14" s="349"/>
      <c r="BK14" s="352">
        <f>COUNTIF(AI11:BM11,"●")</f>
        <v>10</v>
      </c>
      <c r="BL14" s="353"/>
      <c r="BM14" s="354"/>
      <c r="BN14" s="51"/>
    </row>
    <row r="15" spans="2:73" ht="19.5" customHeight="1" thickBot="1" x14ac:dyDescent="0.2">
      <c r="B15" s="54"/>
      <c r="C15" s="220"/>
      <c r="D15" s="257" t="s">
        <v>49</v>
      </c>
      <c r="E15" s="257"/>
      <c r="F15" s="257"/>
      <c r="G15" s="258"/>
      <c r="H15" s="198">
        <f>AF14</f>
        <v>0</v>
      </c>
      <c r="I15" s="195" t="s">
        <v>42</v>
      </c>
      <c r="J15" s="199">
        <f>T14</f>
        <v>22</v>
      </c>
      <c r="K15" s="204" t="s">
        <v>12</v>
      </c>
      <c r="L15" s="259">
        <f>H15/J15*100</f>
        <v>0</v>
      </c>
      <c r="M15" s="259"/>
      <c r="N15" s="204" t="s">
        <v>13</v>
      </c>
      <c r="O15" s="260" t="str">
        <f>IF(L15&gt;28.5,"OK",IF(L15=28.5,"OK",IF(L15&lt;28.5,"NG")))</f>
        <v>NG</v>
      </c>
      <c r="P15" s="261"/>
      <c r="Q15" s="262"/>
      <c r="R15" s="263" t="s">
        <v>50</v>
      </c>
      <c r="S15" s="264"/>
      <c r="T15" s="264"/>
      <c r="U15" s="265"/>
      <c r="V15" s="197">
        <f>AF14</f>
        <v>0</v>
      </c>
      <c r="W15" s="205" t="s">
        <v>42</v>
      </c>
      <c r="X15" s="200">
        <f>Z14</f>
        <v>0</v>
      </c>
      <c r="Y15" s="196" t="s">
        <v>12</v>
      </c>
      <c r="Z15" s="266">
        <f>IFERROR(V15/X15*100,0)</f>
        <v>0</v>
      </c>
      <c r="AA15" s="266"/>
      <c r="AB15" s="194" t="s">
        <v>13</v>
      </c>
      <c r="AC15" s="267" t="str">
        <f>IF(Z15&gt;100,"OK",IF(Z15=100,"OK",IF(Z15&lt;100,"NG")))</f>
        <v>NG</v>
      </c>
      <c r="AD15" s="268"/>
      <c r="AE15" s="269"/>
      <c r="AF15" s="270" t="str">
        <f>IF(OR(L15&gt;=28.5,Z15&gt;=100),"OK","NG")</f>
        <v>NG</v>
      </c>
      <c r="AG15" s="271"/>
      <c r="AH15" s="271"/>
      <c r="AI15" s="256" t="s">
        <v>49</v>
      </c>
      <c r="AJ15" s="257"/>
      <c r="AK15" s="257"/>
      <c r="AL15" s="258"/>
      <c r="AM15" s="198">
        <f>BK14</f>
        <v>10</v>
      </c>
      <c r="AN15" s="195" t="s">
        <v>42</v>
      </c>
      <c r="AO15" s="199">
        <f>AY14</f>
        <v>31</v>
      </c>
      <c r="AP15" s="204" t="s">
        <v>12</v>
      </c>
      <c r="AQ15" s="259">
        <f>AM15/AO15*100</f>
        <v>32.258064516129032</v>
      </c>
      <c r="AR15" s="259"/>
      <c r="AS15" s="204" t="s">
        <v>13</v>
      </c>
      <c r="AT15" s="260" t="str">
        <f>IF(AQ15&gt;28.5,"OK",IF(AQ15=28.5,"OK",IF(AQ15&lt;28.5,"NG")))</f>
        <v>OK</v>
      </c>
      <c r="AU15" s="261"/>
      <c r="AV15" s="262"/>
      <c r="AW15" s="263" t="s">
        <v>50</v>
      </c>
      <c r="AX15" s="264"/>
      <c r="AY15" s="264"/>
      <c r="AZ15" s="265"/>
      <c r="BA15" s="197">
        <f>BK14</f>
        <v>10</v>
      </c>
      <c r="BB15" s="205" t="s">
        <v>42</v>
      </c>
      <c r="BC15" s="200">
        <f>BE14</f>
        <v>10</v>
      </c>
      <c r="BD15" s="196" t="s">
        <v>12</v>
      </c>
      <c r="BE15" s="266">
        <f>IFERROR(BA15/BC15*100,0)</f>
        <v>100</v>
      </c>
      <c r="BF15" s="266"/>
      <c r="BG15" s="194" t="s">
        <v>13</v>
      </c>
      <c r="BH15" s="267" t="str">
        <f>IF(BE15&gt;100,"OK",IF(BE15=100,"OK",IF(BE15&lt;100,"NG")))</f>
        <v>OK</v>
      </c>
      <c r="BI15" s="268"/>
      <c r="BJ15" s="269"/>
      <c r="BK15" s="270" t="str">
        <f>IF(OR(AQ15&gt;=28.5,BE15&gt;=100),"OK","NG")</f>
        <v>OK</v>
      </c>
      <c r="BL15" s="271"/>
      <c r="BM15" s="272"/>
      <c r="BN15" s="51"/>
    </row>
    <row r="16" spans="2:73" ht="15" customHeight="1" thickBot="1" x14ac:dyDescent="0.2">
      <c r="B16" s="22"/>
      <c r="C16" s="23"/>
      <c r="D16" s="24"/>
      <c r="E16" s="51"/>
      <c r="F16" s="6"/>
      <c r="G16" s="30"/>
      <c r="H16" s="31"/>
      <c r="I16" s="31"/>
      <c r="J16" s="6"/>
      <c r="K16" s="37"/>
      <c r="L16" s="10"/>
      <c r="M16" s="10"/>
      <c r="N16" s="10"/>
      <c r="O16" s="10"/>
      <c r="P16" s="10"/>
      <c r="Q16" s="9"/>
      <c r="R16" s="10"/>
      <c r="S16" s="9"/>
      <c r="T16" s="10"/>
      <c r="U16" s="9"/>
      <c r="V16" s="10"/>
      <c r="W16" s="10"/>
      <c r="X16" s="10"/>
      <c r="Y16" s="10"/>
      <c r="Z16" s="8"/>
    </row>
    <row r="17" spans="2:70" ht="17.25" customHeight="1" x14ac:dyDescent="0.15">
      <c r="B17" s="306" t="s">
        <v>0</v>
      </c>
      <c r="C17" s="389"/>
      <c r="D17" s="210">
        <f>MONTH(EDATE(AE3,2))</f>
        <v>9</v>
      </c>
      <c r="E17" s="138" t="s">
        <v>44</v>
      </c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170"/>
      <c r="AG17" s="170"/>
      <c r="AH17" s="203"/>
      <c r="AI17" s="212">
        <f>MONTH(EDATE(AE3,3))</f>
        <v>10</v>
      </c>
      <c r="AJ17" s="138" t="s">
        <v>44</v>
      </c>
      <c r="AK17" s="206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170"/>
      <c r="BM17" s="170"/>
      <c r="BN17" s="312" t="s">
        <v>1</v>
      </c>
      <c r="BO17" s="313"/>
      <c r="BP17" s="313"/>
      <c r="BQ17" s="313"/>
      <c r="BR17" s="314"/>
    </row>
    <row r="18" spans="2:70" ht="15.75" customHeight="1" x14ac:dyDescent="0.15">
      <c r="B18" s="308"/>
      <c r="C18" s="390"/>
      <c r="D18" s="133">
        <f>DATE(YEAR(AE3),MONTH(AE3)+2,1)</f>
        <v>46266</v>
      </c>
      <c r="E18" s="107">
        <f>DATE(YEAR(D18),MONTH(D18),DAY(D18)+1)</f>
        <v>46267</v>
      </c>
      <c r="F18" s="107">
        <f t="shared" ref="F18:BJ18" si="2">DATE(YEAR(E18),MONTH(E18),DAY(E18)+1)</f>
        <v>46268</v>
      </c>
      <c r="G18" s="107">
        <f t="shared" si="2"/>
        <v>46269</v>
      </c>
      <c r="H18" s="107">
        <f t="shared" si="2"/>
        <v>46270</v>
      </c>
      <c r="I18" s="107">
        <f t="shared" si="2"/>
        <v>46271</v>
      </c>
      <c r="J18" s="107">
        <f t="shared" si="2"/>
        <v>46272</v>
      </c>
      <c r="K18" s="107">
        <f t="shared" si="2"/>
        <v>46273</v>
      </c>
      <c r="L18" s="107">
        <f t="shared" si="2"/>
        <v>46274</v>
      </c>
      <c r="M18" s="107">
        <f t="shared" si="2"/>
        <v>46275</v>
      </c>
      <c r="N18" s="107">
        <f t="shared" si="2"/>
        <v>46276</v>
      </c>
      <c r="O18" s="107">
        <f t="shared" si="2"/>
        <v>46277</v>
      </c>
      <c r="P18" s="107">
        <f t="shared" si="2"/>
        <v>46278</v>
      </c>
      <c r="Q18" s="107">
        <f t="shared" si="2"/>
        <v>46279</v>
      </c>
      <c r="R18" s="107">
        <f t="shared" si="2"/>
        <v>46280</v>
      </c>
      <c r="S18" s="107">
        <f t="shared" si="2"/>
        <v>46281</v>
      </c>
      <c r="T18" s="107">
        <f t="shared" si="2"/>
        <v>46282</v>
      </c>
      <c r="U18" s="107">
        <f t="shared" si="2"/>
        <v>46283</v>
      </c>
      <c r="V18" s="107">
        <f t="shared" si="2"/>
        <v>46284</v>
      </c>
      <c r="W18" s="107">
        <f t="shared" si="2"/>
        <v>46285</v>
      </c>
      <c r="X18" s="107">
        <f t="shared" si="2"/>
        <v>46286</v>
      </c>
      <c r="Y18" s="107">
        <f t="shared" si="2"/>
        <v>46287</v>
      </c>
      <c r="Z18" s="107">
        <f t="shared" si="2"/>
        <v>46288</v>
      </c>
      <c r="AA18" s="107">
        <f t="shared" si="2"/>
        <v>46289</v>
      </c>
      <c r="AB18" s="107">
        <f t="shared" si="2"/>
        <v>46290</v>
      </c>
      <c r="AC18" s="107">
        <f t="shared" si="2"/>
        <v>46291</v>
      </c>
      <c r="AD18" s="107">
        <f t="shared" si="2"/>
        <v>46292</v>
      </c>
      <c r="AE18" s="154">
        <f t="shared" si="2"/>
        <v>46293</v>
      </c>
      <c r="AF18" s="107">
        <f>IF(AE18="","",IF(DAY(AE18+1)=1,"",AE18+1))</f>
        <v>46294</v>
      </c>
      <c r="AG18" s="107">
        <f>IF(AF18="","",IF(DAY(AF18+1)=1,"",AF18+1))</f>
        <v>46295</v>
      </c>
      <c r="AH18" s="122" t="str">
        <f>IF(AG18="","",IF(DAY(AG18+1)=1,"",AG18+1))</f>
        <v/>
      </c>
      <c r="AI18" s="163">
        <f>DATE(YEAR(AE3),MONTH(AE3)+3,1)</f>
        <v>46296</v>
      </c>
      <c r="AJ18" s="107">
        <f t="shared" si="2"/>
        <v>46297</v>
      </c>
      <c r="AK18" s="107">
        <f t="shared" si="2"/>
        <v>46298</v>
      </c>
      <c r="AL18" s="107">
        <f t="shared" si="2"/>
        <v>46299</v>
      </c>
      <c r="AM18" s="107">
        <f t="shared" si="2"/>
        <v>46300</v>
      </c>
      <c r="AN18" s="107">
        <f t="shared" si="2"/>
        <v>46301</v>
      </c>
      <c r="AO18" s="107">
        <f t="shared" si="2"/>
        <v>46302</v>
      </c>
      <c r="AP18" s="107">
        <f t="shared" si="2"/>
        <v>46303</v>
      </c>
      <c r="AQ18" s="107">
        <f t="shared" si="2"/>
        <v>46304</v>
      </c>
      <c r="AR18" s="107">
        <f t="shared" si="2"/>
        <v>46305</v>
      </c>
      <c r="AS18" s="107">
        <f t="shared" si="2"/>
        <v>46306</v>
      </c>
      <c r="AT18" s="107">
        <f t="shared" si="2"/>
        <v>46307</v>
      </c>
      <c r="AU18" s="107">
        <f t="shared" si="2"/>
        <v>46308</v>
      </c>
      <c r="AV18" s="107">
        <f t="shared" si="2"/>
        <v>46309</v>
      </c>
      <c r="AW18" s="107">
        <f t="shared" si="2"/>
        <v>46310</v>
      </c>
      <c r="AX18" s="107">
        <f t="shared" si="2"/>
        <v>46311</v>
      </c>
      <c r="AY18" s="107">
        <f t="shared" si="2"/>
        <v>46312</v>
      </c>
      <c r="AZ18" s="107">
        <f t="shared" si="2"/>
        <v>46313</v>
      </c>
      <c r="BA18" s="107">
        <f t="shared" si="2"/>
        <v>46314</v>
      </c>
      <c r="BB18" s="107">
        <f t="shared" si="2"/>
        <v>46315</v>
      </c>
      <c r="BC18" s="107">
        <f t="shared" si="2"/>
        <v>46316</v>
      </c>
      <c r="BD18" s="107">
        <f t="shared" si="2"/>
        <v>46317</v>
      </c>
      <c r="BE18" s="107">
        <f t="shared" si="2"/>
        <v>46318</v>
      </c>
      <c r="BF18" s="107">
        <f t="shared" si="2"/>
        <v>46319</v>
      </c>
      <c r="BG18" s="107">
        <f t="shared" si="2"/>
        <v>46320</v>
      </c>
      <c r="BH18" s="107">
        <f t="shared" si="2"/>
        <v>46321</v>
      </c>
      <c r="BI18" s="107">
        <f t="shared" si="2"/>
        <v>46322</v>
      </c>
      <c r="BJ18" s="107">
        <f t="shared" si="2"/>
        <v>46323</v>
      </c>
      <c r="BK18" s="107">
        <f>IF(BJ18="","",IF(DAY(BJ18+1)=1,"",BJ18+1))</f>
        <v>46324</v>
      </c>
      <c r="BL18" s="107">
        <f>IF(BK18="","",IF(DAY(BK18+1)=1,"",BK18+1))</f>
        <v>46325</v>
      </c>
      <c r="BM18" s="154">
        <f>IF(BL18="","",IF(DAY(BL18+1)=1,"",BL18+1))</f>
        <v>46326</v>
      </c>
      <c r="BN18" s="315"/>
      <c r="BO18" s="316"/>
      <c r="BP18" s="316"/>
      <c r="BQ18" s="316"/>
      <c r="BR18" s="317"/>
    </row>
    <row r="19" spans="2:70" ht="15" customHeight="1" thickBot="1" x14ac:dyDescent="0.2">
      <c r="B19" s="310"/>
      <c r="C19" s="362"/>
      <c r="D19" s="152" t="str">
        <f>TEXT(D18,"aaa")</f>
        <v>火</v>
      </c>
      <c r="E19" s="153" t="str">
        <f t="shared" ref="E19:BM19" si="3">TEXT(E18,"aaa")</f>
        <v>水</v>
      </c>
      <c r="F19" s="153" t="str">
        <f t="shared" si="3"/>
        <v>木</v>
      </c>
      <c r="G19" s="153" t="str">
        <f t="shared" si="3"/>
        <v>金</v>
      </c>
      <c r="H19" s="153" t="str">
        <f t="shared" si="3"/>
        <v>土</v>
      </c>
      <c r="I19" s="153" t="str">
        <f t="shared" si="3"/>
        <v>日</v>
      </c>
      <c r="J19" s="153" t="str">
        <f t="shared" si="3"/>
        <v>月</v>
      </c>
      <c r="K19" s="153" t="str">
        <f t="shared" si="3"/>
        <v>火</v>
      </c>
      <c r="L19" s="153" t="str">
        <f t="shared" si="3"/>
        <v>水</v>
      </c>
      <c r="M19" s="153" t="str">
        <f t="shared" si="3"/>
        <v>木</v>
      </c>
      <c r="N19" s="153" t="str">
        <f t="shared" si="3"/>
        <v>金</v>
      </c>
      <c r="O19" s="153" t="str">
        <f t="shared" si="3"/>
        <v>土</v>
      </c>
      <c r="P19" s="153" t="str">
        <f t="shared" si="3"/>
        <v>日</v>
      </c>
      <c r="Q19" s="153" t="str">
        <f t="shared" si="3"/>
        <v>月</v>
      </c>
      <c r="R19" s="153" t="str">
        <f t="shared" si="3"/>
        <v>火</v>
      </c>
      <c r="S19" s="153" t="str">
        <f t="shared" si="3"/>
        <v>水</v>
      </c>
      <c r="T19" s="153" t="str">
        <f t="shared" si="3"/>
        <v>木</v>
      </c>
      <c r="U19" s="153" t="str">
        <f t="shared" si="3"/>
        <v>金</v>
      </c>
      <c r="V19" s="153" t="str">
        <f t="shared" si="3"/>
        <v>土</v>
      </c>
      <c r="W19" s="153" t="str">
        <f t="shared" si="3"/>
        <v>日</v>
      </c>
      <c r="X19" s="153" t="str">
        <f t="shared" si="3"/>
        <v>月</v>
      </c>
      <c r="Y19" s="153" t="str">
        <f t="shared" si="3"/>
        <v>火</v>
      </c>
      <c r="Z19" s="153" t="str">
        <f t="shared" si="3"/>
        <v>水</v>
      </c>
      <c r="AA19" s="153" t="str">
        <f t="shared" si="3"/>
        <v>木</v>
      </c>
      <c r="AB19" s="153" t="str">
        <f t="shared" si="3"/>
        <v>金</v>
      </c>
      <c r="AC19" s="153" t="str">
        <f t="shared" si="3"/>
        <v>土</v>
      </c>
      <c r="AD19" s="153" t="str">
        <f t="shared" si="3"/>
        <v>日</v>
      </c>
      <c r="AE19" s="155" t="str">
        <f t="shared" si="3"/>
        <v>月</v>
      </c>
      <c r="AF19" s="184" t="str">
        <f t="shared" si="3"/>
        <v>火</v>
      </c>
      <c r="AG19" s="184" t="str">
        <f t="shared" si="3"/>
        <v>水</v>
      </c>
      <c r="AH19" s="185" t="str">
        <f t="shared" si="3"/>
        <v/>
      </c>
      <c r="AI19" s="173" t="str">
        <f t="shared" si="3"/>
        <v>木</v>
      </c>
      <c r="AJ19" s="153" t="str">
        <f t="shared" si="3"/>
        <v>金</v>
      </c>
      <c r="AK19" s="153" t="str">
        <f t="shared" si="3"/>
        <v>土</v>
      </c>
      <c r="AL19" s="153" t="str">
        <f t="shared" si="3"/>
        <v>日</v>
      </c>
      <c r="AM19" s="153" t="str">
        <f t="shared" si="3"/>
        <v>月</v>
      </c>
      <c r="AN19" s="153" t="str">
        <f t="shared" si="3"/>
        <v>火</v>
      </c>
      <c r="AO19" s="153" t="str">
        <f t="shared" si="3"/>
        <v>水</v>
      </c>
      <c r="AP19" s="153" t="str">
        <f t="shared" si="3"/>
        <v>木</v>
      </c>
      <c r="AQ19" s="153" t="str">
        <f t="shared" si="3"/>
        <v>金</v>
      </c>
      <c r="AR19" s="153" t="str">
        <f t="shared" si="3"/>
        <v>土</v>
      </c>
      <c r="AS19" s="153" t="str">
        <f t="shared" si="3"/>
        <v>日</v>
      </c>
      <c r="AT19" s="153" t="str">
        <f t="shared" si="3"/>
        <v>月</v>
      </c>
      <c r="AU19" s="153" t="str">
        <f t="shared" si="3"/>
        <v>火</v>
      </c>
      <c r="AV19" s="153" t="str">
        <f t="shared" si="3"/>
        <v>水</v>
      </c>
      <c r="AW19" s="153" t="str">
        <f t="shared" si="3"/>
        <v>木</v>
      </c>
      <c r="AX19" s="153" t="str">
        <f t="shared" si="3"/>
        <v>金</v>
      </c>
      <c r="AY19" s="153" t="str">
        <f t="shared" si="3"/>
        <v>土</v>
      </c>
      <c r="AZ19" s="153" t="str">
        <f t="shared" si="3"/>
        <v>日</v>
      </c>
      <c r="BA19" s="153" t="str">
        <f t="shared" si="3"/>
        <v>月</v>
      </c>
      <c r="BB19" s="153" t="str">
        <f t="shared" si="3"/>
        <v>火</v>
      </c>
      <c r="BC19" s="153" t="str">
        <f t="shared" si="3"/>
        <v>水</v>
      </c>
      <c r="BD19" s="153" t="str">
        <f t="shared" si="3"/>
        <v>木</v>
      </c>
      <c r="BE19" s="153" t="str">
        <f t="shared" si="3"/>
        <v>金</v>
      </c>
      <c r="BF19" s="153" t="str">
        <f t="shared" si="3"/>
        <v>土</v>
      </c>
      <c r="BG19" s="153" t="str">
        <f t="shared" si="3"/>
        <v>日</v>
      </c>
      <c r="BH19" s="153" t="str">
        <f t="shared" si="3"/>
        <v>月</v>
      </c>
      <c r="BI19" s="153" t="str">
        <f t="shared" si="3"/>
        <v>火</v>
      </c>
      <c r="BJ19" s="153" t="str">
        <f t="shared" si="3"/>
        <v>水</v>
      </c>
      <c r="BK19" s="153" t="str">
        <f t="shared" si="3"/>
        <v>木</v>
      </c>
      <c r="BL19" s="153" t="str">
        <f t="shared" si="3"/>
        <v>金</v>
      </c>
      <c r="BM19" s="153" t="str">
        <f t="shared" si="3"/>
        <v>土</v>
      </c>
      <c r="BN19" s="318"/>
      <c r="BO19" s="319"/>
      <c r="BP19" s="319"/>
      <c r="BQ19" s="319"/>
      <c r="BR19" s="320"/>
    </row>
    <row r="20" spans="2:70" ht="31.5" customHeight="1" thickBot="1" x14ac:dyDescent="0.2">
      <c r="B20" s="321" t="str">
        <f>B7</f>
        <v>休工予定日
（土日）</v>
      </c>
      <c r="C20" s="380"/>
      <c r="D20" s="217"/>
      <c r="E20" s="115"/>
      <c r="F20" s="115"/>
      <c r="G20" s="115"/>
      <c r="H20" s="115" t="s">
        <v>72</v>
      </c>
      <c r="I20" s="115" t="s">
        <v>72</v>
      </c>
      <c r="J20" s="115"/>
      <c r="K20" s="115"/>
      <c r="L20" s="115"/>
      <c r="M20" s="115"/>
      <c r="N20" s="115"/>
      <c r="O20" s="115" t="s">
        <v>72</v>
      </c>
      <c r="P20" s="115" t="s">
        <v>72</v>
      </c>
      <c r="Q20" s="115"/>
      <c r="R20" s="115"/>
      <c r="S20" s="115"/>
      <c r="T20" s="115"/>
      <c r="U20" s="115"/>
      <c r="V20" s="115" t="s">
        <v>72</v>
      </c>
      <c r="W20" s="115" t="s">
        <v>72</v>
      </c>
      <c r="X20" s="115"/>
      <c r="Y20" s="115"/>
      <c r="Z20" s="115"/>
      <c r="AA20" s="115"/>
      <c r="AB20" s="115"/>
      <c r="AC20" s="115" t="s">
        <v>72</v>
      </c>
      <c r="AD20" s="115" t="s">
        <v>72</v>
      </c>
      <c r="AE20" s="115"/>
      <c r="AF20" s="115"/>
      <c r="AG20" s="115"/>
      <c r="AH20" s="126"/>
      <c r="AI20" s="174"/>
      <c r="AJ20" s="115"/>
      <c r="AK20" s="115" t="s">
        <v>72</v>
      </c>
      <c r="AL20" s="115" t="s">
        <v>72</v>
      </c>
      <c r="AM20" s="115"/>
      <c r="AN20" s="115"/>
      <c r="AO20" s="115"/>
      <c r="AP20" s="115"/>
      <c r="AQ20" s="115"/>
      <c r="AR20" s="115" t="s">
        <v>72</v>
      </c>
      <c r="AS20" s="115" t="s">
        <v>72</v>
      </c>
      <c r="AT20" s="115"/>
      <c r="AU20" s="115"/>
      <c r="AV20" s="115"/>
      <c r="AW20" s="115"/>
      <c r="AX20" s="115"/>
      <c r="AY20" s="115" t="s">
        <v>72</v>
      </c>
      <c r="AZ20" s="115" t="s">
        <v>72</v>
      </c>
      <c r="BA20" s="115"/>
      <c r="BB20" s="115"/>
      <c r="BC20" s="115"/>
      <c r="BD20" s="115"/>
      <c r="BE20" s="115"/>
      <c r="BF20" s="115" t="s">
        <v>72</v>
      </c>
      <c r="BG20" s="115" t="s">
        <v>72</v>
      </c>
      <c r="BH20" s="115"/>
      <c r="BI20" s="115"/>
      <c r="BJ20" s="115"/>
      <c r="BK20" s="115"/>
      <c r="BL20" s="115"/>
      <c r="BM20" s="239" t="s">
        <v>72</v>
      </c>
      <c r="BN20" s="323"/>
      <c r="BO20" s="324"/>
      <c r="BP20" s="324"/>
      <c r="BQ20" s="324"/>
      <c r="BR20" s="325"/>
    </row>
    <row r="21" spans="2:70" ht="15" customHeight="1" x14ac:dyDescent="0.15">
      <c r="B21" s="326"/>
      <c r="C21" s="363"/>
      <c r="D21" s="201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56"/>
      <c r="AF21" s="188"/>
      <c r="AG21" s="188"/>
      <c r="AH21" s="190"/>
      <c r="AI21" s="175"/>
      <c r="AJ21" s="116"/>
      <c r="AK21" s="69"/>
      <c r="AL21" s="116"/>
      <c r="AM21" s="69"/>
      <c r="AN21" s="116"/>
      <c r="AO21" s="116"/>
      <c r="AP21" s="116"/>
      <c r="AQ21" s="69"/>
      <c r="AR21" s="69"/>
      <c r="AS21" s="69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56"/>
      <c r="BK21" s="156"/>
      <c r="BL21" s="188"/>
      <c r="BM21" s="189"/>
      <c r="BN21" s="391"/>
      <c r="BO21" s="370"/>
      <c r="BP21" s="370"/>
      <c r="BQ21" s="370"/>
      <c r="BR21" s="371"/>
    </row>
    <row r="22" spans="2:70" ht="15" customHeight="1" x14ac:dyDescent="0.15">
      <c r="B22" s="387"/>
      <c r="C22" s="388"/>
      <c r="D22" s="14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157"/>
      <c r="AF22" s="71"/>
      <c r="AG22" s="71"/>
      <c r="AH22" s="127"/>
      <c r="AI22" s="176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157"/>
      <c r="BK22" s="157"/>
      <c r="BL22" s="71"/>
      <c r="BM22" s="157"/>
      <c r="BN22" s="333"/>
      <c r="BO22" s="334"/>
      <c r="BP22" s="334"/>
      <c r="BQ22" s="334"/>
      <c r="BR22" s="335"/>
    </row>
    <row r="23" spans="2:70" ht="15" customHeight="1" thickBot="1" x14ac:dyDescent="0.2">
      <c r="B23" s="413"/>
      <c r="C23" s="414"/>
      <c r="D23" s="146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58"/>
      <c r="AF23" s="144"/>
      <c r="AG23" s="144"/>
      <c r="AH23" s="145"/>
      <c r="AI23" s="177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58"/>
      <c r="BK23" s="158"/>
      <c r="BL23" s="144"/>
      <c r="BM23" s="145"/>
      <c r="BN23" s="183"/>
      <c r="BO23" s="61"/>
      <c r="BP23" s="61"/>
      <c r="BQ23" s="61"/>
      <c r="BR23" s="62"/>
    </row>
    <row r="24" spans="2:70" ht="15" customHeight="1" x14ac:dyDescent="0.15">
      <c r="B24" s="415" t="str">
        <f>B11</f>
        <v>休工日●</v>
      </c>
      <c r="C24" s="416"/>
      <c r="D24" s="142"/>
      <c r="E24" s="52"/>
      <c r="F24" s="52"/>
      <c r="G24" s="52"/>
      <c r="H24" s="52" t="s">
        <v>38</v>
      </c>
      <c r="I24" s="52" t="s">
        <v>38</v>
      </c>
      <c r="J24" s="52"/>
      <c r="K24" s="52"/>
      <c r="L24" s="52"/>
      <c r="M24" s="52"/>
      <c r="N24" s="52"/>
      <c r="O24" s="52" t="s">
        <v>38</v>
      </c>
      <c r="P24" s="52" t="s">
        <v>38</v>
      </c>
      <c r="Q24" s="52"/>
      <c r="R24" s="52"/>
      <c r="S24" s="52"/>
      <c r="T24" s="52"/>
      <c r="U24" s="52"/>
      <c r="V24" s="52" t="s">
        <v>38</v>
      </c>
      <c r="W24" s="52" t="s">
        <v>38</v>
      </c>
      <c r="X24" s="52"/>
      <c r="Y24" s="52"/>
      <c r="Z24" s="52"/>
      <c r="AA24" s="52"/>
      <c r="AB24" s="52"/>
      <c r="AC24" s="52" t="s">
        <v>38</v>
      </c>
      <c r="AD24" s="52" t="s">
        <v>38</v>
      </c>
      <c r="AE24" s="52"/>
      <c r="AF24" s="52"/>
      <c r="AG24" s="52"/>
      <c r="AH24" s="129"/>
      <c r="AI24" s="178"/>
      <c r="AJ24" s="52"/>
      <c r="AK24" s="52" t="s">
        <v>38</v>
      </c>
      <c r="AL24" s="52" t="s">
        <v>38</v>
      </c>
      <c r="AM24" s="52"/>
      <c r="AN24" s="52"/>
      <c r="AO24" s="52"/>
      <c r="AP24" s="52"/>
      <c r="AQ24" s="52"/>
      <c r="AR24" s="52" t="s">
        <v>38</v>
      </c>
      <c r="AS24" s="52" t="s">
        <v>38</v>
      </c>
      <c r="AT24" s="52"/>
      <c r="AU24" s="52"/>
      <c r="AV24" s="52"/>
      <c r="AW24" s="52"/>
      <c r="AX24" s="52"/>
      <c r="AY24" s="52" t="s">
        <v>38</v>
      </c>
      <c r="AZ24" s="52" t="s">
        <v>38</v>
      </c>
      <c r="BA24" s="52"/>
      <c r="BB24" s="52"/>
      <c r="BC24" s="52"/>
      <c r="BD24" s="52"/>
      <c r="BE24" s="52"/>
      <c r="BF24" s="52" t="s">
        <v>38</v>
      </c>
      <c r="BG24" s="52" t="s">
        <v>38</v>
      </c>
      <c r="BH24" s="52"/>
      <c r="BI24" s="52"/>
      <c r="BJ24" s="52"/>
      <c r="BK24" s="172"/>
      <c r="BL24" s="52"/>
      <c r="BM24" s="159" t="s">
        <v>38</v>
      </c>
      <c r="BN24" s="381">
        <f>COUNTIF(D24:BM24,"●")</f>
        <v>17</v>
      </c>
      <c r="BO24" s="382"/>
      <c r="BP24" s="382"/>
      <c r="BQ24" s="382"/>
      <c r="BR24" s="383"/>
    </row>
    <row r="25" spans="2:70" s="55" customFormat="1" ht="15" customHeight="1" thickBot="1" x14ac:dyDescent="0.2">
      <c r="B25" s="310" t="str">
        <f>B12</f>
        <v>対象外×</v>
      </c>
      <c r="C25" s="362"/>
      <c r="D25" s="233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30"/>
      <c r="AI25" s="179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79"/>
      <c r="BN25" s="384">
        <f>COUNTIF(D25:BM25,"×")+COUNTIF(D25:BK25,"△")</f>
        <v>0</v>
      </c>
      <c r="BO25" s="385"/>
      <c r="BP25" s="385"/>
      <c r="BQ25" s="385"/>
      <c r="BR25" s="386"/>
    </row>
    <row r="26" spans="2:70" s="55" customFormat="1" ht="15" customHeight="1" thickBot="1" x14ac:dyDescent="0.2">
      <c r="B26" s="283" t="str">
        <f>B13</f>
        <v>完全週休2日チェック</v>
      </c>
      <c r="C26" s="284"/>
      <c r="D26" s="228" t="str">
        <f>IF(AND($D20="○",D24=""),"NG","")</f>
        <v/>
      </c>
      <c r="E26" s="229" t="str">
        <f>IF(AND($E20="○",E24=""),"NG","")</f>
        <v/>
      </c>
      <c r="F26" s="229" t="str">
        <f>IF(AND($F20="○",F24=""),"NG","")</f>
        <v/>
      </c>
      <c r="G26" s="229" t="str">
        <f>IF(AND($G20="○",G24=""),"NG","")</f>
        <v/>
      </c>
      <c r="H26" s="229" t="str">
        <f>IF(AND($H20="○",H24=""),"NG","")</f>
        <v/>
      </c>
      <c r="I26" s="229" t="str">
        <f>IF(AND($I20="○",I24=""),"NG","")</f>
        <v/>
      </c>
      <c r="J26" s="229" t="str">
        <f>IF(AND($J20="○",J24=""),"NG","")</f>
        <v/>
      </c>
      <c r="K26" s="229" t="str">
        <f>IF(AND($K20="○",K24=""),"NG","")</f>
        <v/>
      </c>
      <c r="L26" s="229" t="str">
        <f>IF(AND($L20="○",L24=""),"NG","")</f>
        <v/>
      </c>
      <c r="M26" s="229" t="str">
        <f>IF(AND($M20="○",M24=""),"NG","")</f>
        <v/>
      </c>
      <c r="N26" s="229" t="str">
        <f>IF(AND($N20="○",N24=""),"NG","")</f>
        <v/>
      </c>
      <c r="O26" s="229" t="str">
        <f>IF(AND($O20="○",O24=""),"NG","")</f>
        <v/>
      </c>
      <c r="P26" s="229" t="str">
        <f>IF(AND($P20="○",P24=""),"NG","")</f>
        <v/>
      </c>
      <c r="Q26" s="229" t="str">
        <f>IF(AND($Q20="○",Q24=""),"NG","")</f>
        <v/>
      </c>
      <c r="R26" s="229" t="str">
        <f>IF(AND($R20="○",R24=""),"NG","")</f>
        <v/>
      </c>
      <c r="S26" s="229" t="str">
        <f>IF(AND($S20="○",S24=""),"NG","")</f>
        <v/>
      </c>
      <c r="T26" s="229" t="str">
        <f>IF(AND($T20="○",T24=""),"NG","")</f>
        <v/>
      </c>
      <c r="U26" s="229" t="str">
        <f>IF(AND($U20="○",U24=""),"NG","")</f>
        <v/>
      </c>
      <c r="V26" s="229" t="str">
        <f>IF(AND($V20="○",V24=""),"NG","")</f>
        <v/>
      </c>
      <c r="W26" s="229" t="str">
        <f>IF(AND($W20="○",W24=""),"NG","")</f>
        <v/>
      </c>
      <c r="X26" s="229" t="str">
        <f>IF(AND($X20="○",X24=""),"NG","")</f>
        <v/>
      </c>
      <c r="Y26" s="229" t="str">
        <f>IF(AND($Y20="○",Y24=""),"NG","")</f>
        <v/>
      </c>
      <c r="Z26" s="229" t="str">
        <f>IF(AND($Z20="○",Z24=""),"NG","")</f>
        <v/>
      </c>
      <c r="AA26" s="229" t="str">
        <f>IF(AND($AA20="○",AA24=""),"NG","")</f>
        <v/>
      </c>
      <c r="AB26" s="229" t="str">
        <f>IF(AND($AB20="○",AB24=""),"NG","")</f>
        <v/>
      </c>
      <c r="AC26" s="229" t="str">
        <f>IF(AND($AC20="○",AC24=""),"NG","")</f>
        <v/>
      </c>
      <c r="AD26" s="229" t="str">
        <f>IF(AND($AD20="○",AD24=""),"NG","")</f>
        <v/>
      </c>
      <c r="AE26" s="229" t="str">
        <f>IF(AND($AE20="○",AE24=""),"NG","")</f>
        <v/>
      </c>
      <c r="AF26" s="229" t="str">
        <f>IF(AND($AF20="○",AF24=""),"NG","")</f>
        <v/>
      </c>
      <c r="AG26" s="229" t="str">
        <f>IF(AND($AG20="○",AG24=""),"NG","")</f>
        <v/>
      </c>
      <c r="AH26" s="230" t="str">
        <f>IF(AND($AH20="○",AH24=""),"NG","")</f>
        <v/>
      </c>
      <c r="AI26" s="231" t="str">
        <f>IF(AND($AI20="○",AI24=""),"NG","")</f>
        <v/>
      </c>
      <c r="AJ26" s="229" t="str">
        <f>IF(AND($AJ20="○",AJ24=""),"NG","")</f>
        <v/>
      </c>
      <c r="AK26" s="229" t="str">
        <f>IF(AND($AK20="○",AK24=""),"NG","")</f>
        <v/>
      </c>
      <c r="AL26" s="229" t="str">
        <f>IF(AND($AL20="○",AL24=""),"NG","")</f>
        <v/>
      </c>
      <c r="AM26" s="229" t="str">
        <f>IF(AND($AM20="○",AM24=""),"NG","")</f>
        <v/>
      </c>
      <c r="AN26" s="229" t="str">
        <f>IF(AND($AN20="○",AN24=""),"NG","")</f>
        <v/>
      </c>
      <c r="AO26" s="229" t="str">
        <f>IF(AND($AO20="○",AO24=""),"NG","")</f>
        <v/>
      </c>
      <c r="AP26" s="229" t="str">
        <f>IF(AND($AP20="○",AP24=""),"NG","")</f>
        <v/>
      </c>
      <c r="AQ26" s="229" t="str">
        <f>IF(AND($AQ20="○",AQ24=""),"NG","")</f>
        <v/>
      </c>
      <c r="AR26" s="229" t="str">
        <f>IF(AND($AR20="○",AR24=""),"NG","")</f>
        <v/>
      </c>
      <c r="AS26" s="229" t="str">
        <f>IF(AND($AS20="○",AS24=""),"NG","")</f>
        <v/>
      </c>
      <c r="AT26" s="229" t="str">
        <f>IF(AND($AT20="○",AT24=""),"NG","")</f>
        <v/>
      </c>
      <c r="AU26" s="229" t="str">
        <f>IF(AND($AU20="○",AU24=""),"NG","")</f>
        <v/>
      </c>
      <c r="AV26" s="229" t="str">
        <f>IF(AND($AV20="○",AV24=""),"NG","")</f>
        <v/>
      </c>
      <c r="AW26" s="229" t="str">
        <f>IF(AND($AW20="○",AW24=""),"NG","")</f>
        <v/>
      </c>
      <c r="AX26" s="229" t="str">
        <f>IF(AND($AX20="○",AX24=""),"NG","")</f>
        <v/>
      </c>
      <c r="AY26" s="229" t="str">
        <f>IF(AND($AY20="○",AY24=""),"NG","")</f>
        <v/>
      </c>
      <c r="AZ26" s="229" t="str">
        <f>IF(AND($AZ20="○",AZ24=""),"NG","")</f>
        <v/>
      </c>
      <c r="BA26" s="229" t="str">
        <f>IF(AND($BA20="○",BA24=""),"NG","")</f>
        <v/>
      </c>
      <c r="BB26" s="229" t="str">
        <f>IF(AND($BB20="○",BB24=""),"NG","")</f>
        <v/>
      </c>
      <c r="BC26" s="229" t="str">
        <f>IF(AND($BC20="○",BC24=""),"NG","")</f>
        <v/>
      </c>
      <c r="BD26" s="229" t="str">
        <f>IF(AND($BD20="○",BD24=""),"NG","")</f>
        <v/>
      </c>
      <c r="BE26" s="229" t="str">
        <f>IF(AND($BE20="○",BE24=""),"NG","")</f>
        <v/>
      </c>
      <c r="BF26" s="229" t="str">
        <f>IF(AND($BF20="○",BF24=""),"NG","")</f>
        <v/>
      </c>
      <c r="BG26" s="229" t="str">
        <f>IF(AND($BG20="○",BG24=""),"NG","")</f>
        <v/>
      </c>
      <c r="BH26" s="229" t="str">
        <f>IF(AND($BH20="○",BH24=""),"NG","")</f>
        <v/>
      </c>
      <c r="BI26" s="229" t="str">
        <f>IF(AND($BI20="○",BI24=""),"NG","")</f>
        <v/>
      </c>
      <c r="BJ26" s="229" t="str">
        <f>IF(AND($BJ20="○",BJ24=""),"NG","")</f>
        <v/>
      </c>
      <c r="BK26" s="229" t="str">
        <f>IF(AND($BK20="○",BK24=""),"NG","")</f>
        <v/>
      </c>
      <c r="BL26" s="229" t="str">
        <f>IF(AND($BL20="○",BL24=""),"NG","")</f>
        <v/>
      </c>
      <c r="BM26" s="229" t="str">
        <f>IF(AND($BM20="○",BM24=""),"NG","")</f>
        <v/>
      </c>
      <c r="BN26" s="285" t="str">
        <f>IF(COUNTIF(D26:BM26,"NG")&gt;0,"NG","OK")</f>
        <v>OK</v>
      </c>
      <c r="BO26" s="286"/>
      <c r="BP26" s="286"/>
      <c r="BQ26" s="286"/>
      <c r="BR26" s="287"/>
    </row>
    <row r="27" spans="2:70" ht="19.5" customHeight="1" thickBot="1" x14ac:dyDescent="0.2">
      <c r="B27" s="54"/>
      <c r="C27" s="220"/>
      <c r="D27" s="355" t="s">
        <v>35</v>
      </c>
      <c r="E27" s="356"/>
      <c r="F27" s="356"/>
      <c r="G27" s="357"/>
      <c r="H27" s="358">
        <f>IF(AND(YEAR($AP$3)=YEAR(D18),MONTH($AP$3)=MONTH(D18)),$AP$3-D18+1,DAY(EOMONTH(D18,0)))</f>
        <v>30</v>
      </c>
      <c r="I27" s="359"/>
      <c r="J27" s="360" t="s">
        <v>51</v>
      </c>
      <c r="K27" s="361"/>
      <c r="L27" s="361"/>
      <c r="M27" s="361"/>
      <c r="N27" s="364">
        <f>COUNTIF(D25:AH25,"×")</f>
        <v>0</v>
      </c>
      <c r="O27" s="365"/>
      <c r="P27" s="366" t="s">
        <v>43</v>
      </c>
      <c r="Q27" s="367"/>
      <c r="R27" s="367"/>
      <c r="S27" s="367"/>
      <c r="T27" s="368">
        <f>H27-N27</f>
        <v>30</v>
      </c>
      <c r="U27" s="369"/>
      <c r="V27" s="360" t="str">
        <f>V14</f>
        <v>土日数</v>
      </c>
      <c r="W27" s="361"/>
      <c r="X27" s="361"/>
      <c r="Y27" s="361"/>
      <c r="Z27" s="350">
        <f>COUNTIF(D20:AH20,"○")</f>
        <v>8</v>
      </c>
      <c r="AA27" s="351"/>
      <c r="AB27" s="348" t="s">
        <v>15</v>
      </c>
      <c r="AC27" s="348"/>
      <c r="AD27" s="348"/>
      <c r="AE27" s="349"/>
      <c r="AF27" s="352">
        <f>COUNTIF(D24:AH24,"●")</f>
        <v>8</v>
      </c>
      <c r="AG27" s="353"/>
      <c r="AH27" s="354"/>
      <c r="AI27" s="355" t="s">
        <v>35</v>
      </c>
      <c r="AJ27" s="356"/>
      <c r="AK27" s="356"/>
      <c r="AL27" s="357"/>
      <c r="AM27" s="358">
        <f>IF(AND(YEAR($AP$3)=YEAR(AI18),MONTH($AP$3)=MONTH(AI18)),$AP$3-AI18+1,DAY(EOMONTH(AI18,0)))</f>
        <v>31</v>
      </c>
      <c r="AN27" s="359"/>
      <c r="AO27" s="360" t="s">
        <v>51</v>
      </c>
      <c r="AP27" s="361"/>
      <c r="AQ27" s="361"/>
      <c r="AR27" s="361"/>
      <c r="AS27" s="364">
        <f>COUNTIF(AI25:BM25,"×")</f>
        <v>0</v>
      </c>
      <c r="AT27" s="365"/>
      <c r="AU27" s="366" t="s">
        <v>43</v>
      </c>
      <c r="AV27" s="367"/>
      <c r="AW27" s="367"/>
      <c r="AX27" s="367"/>
      <c r="AY27" s="368">
        <f>AM27-AS27</f>
        <v>31</v>
      </c>
      <c r="AZ27" s="369"/>
      <c r="BA27" s="360" t="str">
        <f>V14</f>
        <v>土日数</v>
      </c>
      <c r="BB27" s="361"/>
      <c r="BC27" s="361"/>
      <c r="BD27" s="361"/>
      <c r="BE27" s="350">
        <f>COUNTIF(AI20:BM20,"○")</f>
        <v>9</v>
      </c>
      <c r="BF27" s="351"/>
      <c r="BG27" s="348" t="s">
        <v>15</v>
      </c>
      <c r="BH27" s="348"/>
      <c r="BI27" s="348"/>
      <c r="BJ27" s="349"/>
      <c r="BK27" s="352">
        <f>COUNTIF(AI24:BM24,"●")</f>
        <v>9</v>
      </c>
      <c r="BL27" s="353"/>
      <c r="BM27" s="354"/>
      <c r="BN27" s="148"/>
    </row>
    <row r="28" spans="2:70" ht="19.5" customHeight="1" thickBot="1" x14ac:dyDescent="0.2">
      <c r="B28" s="54"/>
      <c r="C28" s="220"/>
      <c r="D28" s="256" t="s">
        <v>49</v>
      </c>
      <c r="E28" s="257"/>
      <c r="F28" s="257"/>
      <c r="G28" s="258"/>
      <c r="H28" s="198">
        <f>AF27</f>
        <v>8</v>
      </c>
      <c r="I28" s="195" t="s">
        <v>42</v>
      </c>
      <c r="J28" s="199">
        <f>T27</f>
        <v>30</v>
      </c>
      <c r="K28" s="204" t="s">
        <v>12</v>
      </c>
      <c r="L28" s="259">
        <f>H28/J28*100</f>
        <v>26.666666666666668</v>
      </c>
      <c r="M28" s="259"/>
      <c r="N28" s="204" t="s">
        <v>13</v>
      </c>
      <c r="O28" s="260" t="str">
        <f>IF(L28&gt;28.5,"OK",IF(L28=28.5,"OK",IF(L28&lt;28.5,"NG")))</f>
        <v>NG</v>
      </c>
      <c r="P28" s="261"/>
      <c r="Q28" s="262"/>
      <c r="R28" s="263" t="s">
        <v>50</v>
      </c>
      <c r="S28" s="264"/>
      <c r="T28" s="264"/>
      <c r="U28" s="265"/>
      <c r="V28" s="197">
        <f>AF27</f>
        <v>8</v>
      </c>
      <c r="W28" s="205" t="s">
        <v>42</v>
      </c>
      <c r="X28" s="200">
        <f>Z27</f>
        <v>8</v>
      </c>
      <c r="Y28" s="196" t="s">
        <v>12</v>
      </c>
      <c r="Z28" s="266">
        <f>IFERROR(V28/X28*100,0)</f>
        <v>100</v>
      </c>
      <c r="AA28" s="266"/>
      <c r="AB28" s="194" t="s">
        <v>13</v>
      </c>
      <c r="AC28" s="267" t="str">
        <f>IF(Z28&gt;100,"OK",IF(Z28=100,"OK",IF(Z28&lt;100,"NG")))</f>
        <v>OK</v>
      </c>
      <c r="AD28" s="268"/>
      <c r="AE28" s="269"/>
      <c r="AF28" s="270" t="str">
        <f>IF(OR(L28&gt;=28.5,Z28&gt;=100),"OK","NG")</f>
        <v>OK</v>
      </c>
      <c r="AG28" s="271"/>
      <c r="AH28" s="272"/>
      <c r="AI28" s="256" t="s">
        <v>49</v>
      </c>
      <c r="AJ28" s="257"/>
      <c r="AK28" s="257"/>
      <c r="AL28" s="258"/>
      <c r="AM28" s="198">
        <f>BK27</f>
        <v>9</v>
      </c>
      <c r="AN28" s="195" t="s">
        <v>42</v>
      </c>
      <c r="AO28" s="199">
        <f>AY27</f>
        <v>31</v>
      </c>
      <c r="AP28" s="204" t="s">
        <v>12</v>
      </c>
      <c r="AQ28" s="259">
        <f>AM28/AO28*100</f>
        <v>29.032258064516132</v>
      </c>
      <c r="AR28" s="259"/>
      <c r="AS28" s="204" t="s">
        <v>13</v>
      </c>
      <c r="AT28" s="260" t="str">
        <f>IF(AQ28&gt;28.5,"OK",IF(AQ28=28.5,"OK",IF(AQ28&lt;28.5,"NG")))</f>
        <v>OK</v>
      </c>
      <c r="AU28" s="261"/>
      <c r="AV28" s="262"/>
      <c r="AW28" s="263" t="s">
        <v>50</v>
      </c>
      <c r="AX28" s="264"/>
      <c r="AY28" s="264"/>
      <c r="AZ28" s="265"/>
      <c r="BA28" s="197">
        <f>BK27</f>
        <v>9</v>
      </c>
      <c r="BB28" s="205" t="s">
        <v>42</v>
      </c>
      <c r="BC28" s="200">
        <f>BE27</f>
        <v>9</v>
      </c>
      <c r="BD28" s="196" t="s">
        <v>12</v>
      </c>
      <c r="BE28" s="266">
        <f>IFERROR(BA28/BC28*100,0)</f>
        <v>100</v>
      </c>
      <c r="BF28" s="266"/>
      <c r="BG28" s="194" t="s">
        <v>13</v>
      </c>
      <c r="BH28" s="267" t="str">
        <f>IF(BE28&gt;100,"OK",IF(BE28=100,"OK",IF(BE28&lt;100,"NG")))</f>
        <v>OK</v>
      </c>
      <c r="BI28" s="268"/>
      <c r="BJ28" s="269"/>
      <c r="BK28" s="270" t="str">
        <f>IF(OR(AQ28&gt;=28.5,BE28&gt;=100),"OK","NG")</f>
        <v>OK</v>
      </c>
      <c r="BL28" s="271"/>
      <c r="BM28" s="272"/>
      <c r="BN28" s="148"/>
    </row>
    <row r="29" spans="2:70" ht="12" customHeight="1" thickBot="1" x14ac:dyDescent="0.2">
      <c r="B29" s="22"/>
      <c r="C29" s="23"/>
      <c r="D29" s="24"/>
      <c r="E29" s="29"/>
      <c r="F29" s="6"/>
      <c r="G29" s="30"/>
      <c r="H29" s="31"/>
      <c r="I29" s="32"/>
      <c r="J29" s="6"/>
      <c r="K29" s="37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8"/>
    </row>
    <row r="30" spans="2:70" ht="17.25" customHeight="1" x14ac:dyDescent="0.15">
      <c r="B30" s="306" t="s">
        <v>0</v>
      </c>
      <c r="C30" s="307"/>
      <c r="D30" s="211">
        <f>MONTH(EDATE(AE$3,4))</f>
        <v>11</v>
      </c>
      <c r="E30" s="138" t="s">
        <v>44</v>
      </c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170"/>
      <c r="AG30" s="170"/>
      <c r="AH30" s="170"/>
      <c r="AI30" s="210">
        <f>MONTH(EDATE(AE$3,5))</f>
        <v>12</v>
      </c>
      <c r="AJ30" s="138" t="s">
        <v>44</v>
      </c>
      <c r="AK30" s="206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170"/>
      <c r="BM30" s="203"/>
      <c r="BN30" s="313" t="s">
        <v>1</v>
      </c>
      <c r="BO30" s="313"/>
      <c r="BP30" s="313"/>
      <c r="BQ30" s="313"/>
      <c r="BR30" s="314"/>
    </row>
    <row r="31" spans="2:70" ht="15" customHeight="1" x14ac:dyDescent="0.15">
      <c r="B31" s="308"/>
      <c r="C31" s="309"/>
      <c r="D31" s="133">
        <f>DATE(YEAR(AE$3),MONTH(AE$3)+4,1)</f>
        <v>46327</v>
      </c>
      <c r="E31" s="107">
        <f>DATE(YEAR(D31),MONTH(D31),DAY(D31)+1)</f>
        <v>46328</v>
      </c>
      <c r="F31" s="107">
        <f t="shared" ref="F31:BJ31" si="4">DATE(YEAR(E31),MONTH(E31),DAY(E31)+1)</f>
        <v>46329</v>
      </c>
      <c r="G31" s="107">
        <f t="shared" si="4"/>
        <v>46330</v>
      </c>
      <c r="H31" s="107">
        <f t="shared" si="4"/>
        <v>46331</v>
      </c>
      <c r="I31" s="107">
        <f t="shared" si="4"/>
        <v>46332</v>
      </c>
      <c r="J31" s="107">
        <f t="shared" si="4"/>
        <v>46333</v>
      </c>
      <c r="K31" s="107">
        <f t="shared" si="4"/>
        <v>46334</v>
      </c>
      <c r="L31" s="107">
        <f t="shared" si="4"/>
        <v>46335</v>
      </c>
      <c r="M31" s="107">
        <f t="shared" si="4"/>
        <v>46336</v>
      </c>
      <c r="N31" s="107">
        <f t="shared" si="4"/>
        <v>46337</v>
      </c>
      <c r="O31" s="107">
        <f t="shared" si="4"/>
        <v>46338</v>
      </c>
      <c r="P31" s="107">
        <f t="shared" si="4"/>
        <v>46339</v>
      </c>
      <c r="Q31" s="107">
        <f t="shared" si="4"/>
        <v>46340</v>
      </c>
      <c r="R31" s="107">
        <f t="shared" si="4"/>
        <v>46341</v>
      </c>
      <c r="S31" s="107">
        <f t="shared" si="4"/>
        <v>46342</v>
      </c>
      <c r="T31" s="107">
        <f t="shared" si="4"/>
        <v>46343</v>
      </c>
      <c r="U31" s="107">
        <f t="shared" si="4"/>
        <v>46344</v>
      </c>
      <c r="V31" s="107">
        <f t="shared" si="4"/>
        <v>46345</v>
      </c>
      <c r="W31" s="107">
        <f t="shared" si="4"/>
        <v>46346</v>
      </c>
      <c r="X31" s="107">
        <f t="shared" si="4"/>
        <v>46347</v>
      </c>
      <c r="Y31" s="107">
        <f t="shared" si="4"/>
        <v>46348</v>
      </c>
      <c r="Z31" s="107">
        <f t="shared" si="4"/>
        <v>46349</v>
      </c>
      <c r="AA31" s="107">
        <f t="shared" si="4"/>
        <v>46350</v>
      </c>
      <c r="AB31" s="107">
        <f t="shared" si="4"/>
        <v>46351</v>
      </c>
      <c r="AC31" s="107">
        <f t="shared" si="4"/>
        <v>46352</v>
      </c>
      <c r="AD31" s="107">
        <f t="shared" si="4"/>
        <v>46353</v>
      </c>
      <c r="AE31" s="154">
        <f t="shared" si="4"/>
        <v>46354</v>
      </c>
      <c r="AF31" s="107">
        <f>IF(AE31="","",IF(DAY(AE31+1)=1,"",AE31+1))</f>
        <v>46355</v>
      </c>
      <c r="AG31" s="107">
        <f>IF(AF31="","",IF(DAY(AF31+1)=1,"",AF31+1))</f>
        <v>46356</v>
      </c>
      <c r="AH31" s="122" t="str">
        <f>IF(AG31="","",IF(DAY(AG31+1)=1,"",AG31+1))</f>
        <v/>
      </c>
      <c r="AI31" s="163">
        <f>DATE(YEAR(AE$3),MONTH(AE$3)+5,1)</f>
        <v>46357</v>
      </c>
      <c r="AJ31" s="107">
        <f t="shared" si="4"/>
        <v>46358</v>
      </c>
      <c r="AK31" s="107">
        <f t="shared" si="4"/>
        <v>46359</v>
      </c>
      <c r="AL31" s="107">
        <f t="shared" si="4"/>
        <v>46360</v>
      </c>
      <c r="AM31" s="107">
        <f t="shared" si="4"/>
        <v>46361</v>
      </c>
      <c r="AN31" s="107">
        <f t="shared" si="4"/>
        <v>46362</v>
      </c>
      <c r="AO31" s="107">
        <f t="shared" si="4"/>
        <v>46363</v>
      </c>
      <c r="AP31" s="107">
        <f t="shared" si="4"/>
        <v>46364</v>
      </c>
      <c r="AQ31" s="107">
        <f t="shared" si="4"/>
        <v>46365</v>
      </c>
      <c r="AR31" s="107">
        <f t="shared" si="4"/>
        <v>46366</v>
      </c>
      <c r="AS31" s="107">
        <f t="shared" si="4"/>
        <v>46367</v>
      </c>
      <c r="AT31" s="107">
        <f t="shared" si="4"/>
        <v>46368</v>
      </c>
      <c r="AU31" s="107">
        <f t="shared" si="4"/>
        <v>46369</v>
      </c>
      <c r="AV31" s="107">
        <f t="shared" si="4"/>
        <v>46370</v>
      </c>
      <c r="AW31" s="107">
        <f t="shared" si="4"/>
        <v>46371</v>
      </c>
      <c r="AX31" s="107">
        <f t="shared" si="4"/>
        <v>46372</v>
      </c>
      <c r="AY31" s="107">
        <f t="shared" si="4"/>
        <v>46373</v>
      </c>
      <c r="AZ31" s="107">
        <f t="shared" si="4"/>
        <v>46374</v>
      </c>
      <c r="BA31" s="107">
        <f t="shared" si="4"/>
        <v>46375</v>
      </c>
      <c r="BB31" s="107">
        <f t="shared" si="4"/>
        <v>46376</v>
      </c>
      <c r="BC31" s="107">
        <f t="shared" si="4"/>
        <v>46377</v>
      </c>
      <c r="BD31" s="107">
        <f t="shared" si="4"/>
        <v>46378</v>
      </c>
      <c r="BE31" s="107">
        <f t="shared" si="4"/>
        <v>46379</v>
      </c>
      <c r="BF31" s="107">
        <f t="shared" si="4"/>
        <v>46380</v>
      </c>
      <c r="BG31" s="107">
        <f t="shared" si="4"/>
        <v>46381</v>
      </c>
      <c r="BH31" s="107">
        <f t="shared" si="4"/>
        <v>46382</v>
      </c>
      <c r="BI31" s="107">
        <f t="shared" si="4"/>
        <v>46383</v>
      </c>
      <c r="BJ31" s="107">
        <f t="shared" si="4"/>
        <v>46384</v>
      </c>
      <c r="BK31" s="107">
        <f>IF(BJ31="","",IF(DAY(BJ31+1)=1,"",BJ31+1))</f>
        <v>46385</v>
      </c>
      <c r="BL31" s="107">
        <f>IF(BK31="","",IF(DAY(BK31+1)=1,"",BK31+1))</f>
        <v>46386</v>
      </c>
      <c r="BM31" s="122">
        <f>IF(BL31="","",IF(DAY(BL31+1)=1,"",BL31+1))</f>
        <v>46387</v>
      </c>
      <c r="BN31" s="316"/>
      <c r="BO31" s="316"/>
      <c r="BP31" s="316"/>
      <c r="BQ31" s="316"/>
      <c r="BR31" s="317"/>
    </row>
    <row r="32" spans="2:70" ht="15" customHeight="1" thickBot="1" x14ac:dyDescent="0.2">
      <c r="B32" s="310"/>
      <c r="C32" s="311"/>
      <c r="D32" s="152" t="str">
        <f>TEXT(D31,"aaa")</f>
        <v>日</v>
      </c>
      <c r="E32" s="153" t="str">
        <f t="shared" ref="E32:BM32" si="5">TEXT(E31,"aaa")</f>
        <v>月</v>
      </c>
      <c r="F32" s="153" t="str">
        <f t="shared" si="5"/>
        <v>火</v>
      </c>
      <c r="G32" s="153" t="str">
        <f t="shared" si="5"/>
        <v>水</v>
      </c>
      <c r="H32" s="153" t="str">
        <f t="shared" si="5"/>
        <v>木</v>
      </c>
      <c r="I32" s="153" t="str">
        <f t="shared" si="5"/>
        <v>金</v>
      </c>
      <c r="J32" s="153" t="str">
        <f t="shared" si="5"/>
        <v>土</v>
      </c>
      <c r="K32" s="153" t="str">
        <f t="shared" si="5"/>
        <v>日</v>
      </c>
      <c r="L32" s="153" t="str">
        <f t="shared" si="5"/>
        <v>月</v>
      </c>
      <c r="M32" s="153" t="str">
        <f t="shared" si="5"/>
        <v>火</v>
      </c>
      <c r="N32" s="153" t="str">
        <f t="shared" si="5"/>
        <v>水</v>
      </c>
      <c r="O32" s="153" t="str">
        <f t="shared" si="5"/>
        <v>木</v>
      </c>
      <c r="P32" s="153" t="str">
        <f t="shared" si="5"/>
        <v>金</v>
      </c>
      <c r="Q32" s="153" t="str">
        <f t="shared" si="5"/>
        <v>土</v>
      </c>
      <c r="R32" s="153" t="str">
        <f t="shared" si="5"/>
        <v>日</v>
      </c>
      <c r="S32" s="153" t="str">
        <f t="shared" si="5"/>
        <v>月</v>
      </c>
      <c r="T32" s="153" t="str">
        <f t="shared" si="5"/>
        <v>火</v>
      </c>
      <c r="U32" s="153" t="str">
        <f t="shared" si="5"/>
        <v>水</v>
      </c>
      <c r="V32" s="153" t="str">
        <f t="shared" si="5"/>
        <v>木</v>
      </c>
      <c r="W32" s="153" t="str">
        <f t="shared" si="5"/>
        <v>金</v>
      </c>
      <c r="X32" s="153" t="str">
        <f t="shared" si="5"/>
        <v>土</v>
      </c>
      <c r="Y32" s="153" t="str">
        <f t="shared" si="5"/>
        <v>日</v>
      </c>
      <c r="Z32" s="153" t="str">
        <f t="shared" si="5"/>
        <v>月</v>
      </c>
      <c r="AA32" s="153" t="str">
        <f t="shared" si="5"/>
        <v>火</v>
      </c>
      <c r="AB32" s="153" t="str">
        <f t="shared" si="5"/>
        <v>水</v>
      </c>
      <c r="AC32" s="153" t="str">
        <f t="shared" si="5"/>
        <v>木</v>
      </c>
      <c r="AD32" s="153" t="str">
        <f t="shared" si="5"/>
        <v>金</v>
      </c>
      <c r="AE32" s="155" t="str">
        <f t="shared" si="5"/>
        <v>土</v>
      </c>
      <c r="AF32" s="184" t="str">
        <f t="shared" si="5"/>
        <v>日</v>
      </c>
      <c r="AG32" s="184" t="str">
        <f t="shared" si="5"/>
        <v>月</v>
      </c>
      <c r="AH32" s="185" t="str">
        <f t="shared" si="5"/>
        <v/>
      </c>
      <c r="AI32" s="173" t="str">
        <f t="shared" si="5"/>
        <v>火</v>
      </c>
      <c r="AJ32" s="153" t="str">
        <f t="shared" si="5"/>
        <v>水</v>
      </c>
      <c r="AK32" s="153" t="str">
        <f t="shared" si="5"/>
        <v>木</v>
      </c>
      <c r="AL32" s="153" t="str">
        <f t="shared" si="5"/>
        <v>金</v>
      </c>
      <c r="AM32" s="153" t="str">
        <f t="shared" si="5"/>
        <v>土</v>
      </c>
      <c r="AN32" s="153" t="str">
        <f t="shared" si="5"/>
        <v>日</v>
      </c>
      <c r="AO32" s="153" t="str">
        <f t="shared" si="5"/>
        <v>月</v>
      </c>
      <c r="AP32" s="153" t="str">
        <f t="shared" si="5"/>
        <v>火</v>
      </c>
      <c r="AQ32" s="153" t="str">
        <f t="shared" si="5"/>
        <v>水</v>
      </c>
      <c r="AR32" s="153" t="str">
        <f t="shared" si="5"/>
        <v>木</v>
      </c>
      <c r="AS32" s="153" t="str">
        <f t="shared" si="5"/>
        <v>金</v>
      </c>
      <c r="AT32" s="153" t="str">
        <f t="shared" si="5"/>
        <v>土</v>
      </c>
      <c r="AU32" s="153" t="str">
        <f t="shared" si="5"/>
        <v>日</v>
      </c>
      <c r="AV32" s="153" t="str">
        <f t="shared" si="5"/>
        <v>月</v>
      </c>
      <c r="AW32" s="153" t="str">
        <f t="shared" si="5"/>
        <v>火</v>
      </c>
      <c r="AX32" s="153" t="str">
        <f t="shared" si="5"/>
        <v>水</v>
      </c>
      <c r="AY32" s="153" t="str">
        <f t="shared" si="5"/>
        <v>木</v>
      </c>
      <c r="AZ32" s="153" t="str">
        <f t="shared" si="5"/>
        <v>金</v>
      </c>
      <c r="BA32" s="153" t="str">
        <f t="shared" si="5"/>
        <v>土</v>
      </c>
      <c r="BB32" s="153" t="str">
        <f t="shared" si="5"/>
        <v>日</v>
      </c>
      <c r="BC32" s="153" t="str">
        <f t="shared" si="5"/>
        <v>月</v>
      </c>
      <c r="BD32" s="153" t="str">
        <f t="shared" si="5"/>
        <v>火</v>
      </c>
      <c r="BE32" s="153" t="str">
        <f t="shared" si="5"/>
        <v>水</v>
      </c>
      <c r="BF32" s="153" t="str">
        <f t="shared" si="5"/>
        <v>木</v>
      </c>
      <c r="BG32" s="153" t="str">
        <f t="shared" si="5"/>
        <v>金</v>
      </c>
      <c r="BH32" s="153" t="str">
        <f t="shared" si="5"/>
        <v>土</v>
      </c>
      <c r="BI32" s="153" t="str">
        <f t="shared" si="5"/>
        <v>日</v>
      </c>
      <c r="BJ32" s="153" t="str">
        <f t="shared" si="5"/>
        <v>月</v>
      </c>
      <c r="BK32" s="153" t="str">
        <f t="shared" si="5"/>
        <v>火</v>
      </c>
      <c r="BL32" s="184" t="str">
        <f t="shared" si="5"/>
        <v>水</v>
      </c>
      <c r="BM32" s="185" t="str">
        <f t="shared" si="5"/>
        <v>木</v>
      </c>
      <c r="BN32" s="319"/>
      <c r="BO32" s="319"/>
      <c r="BP32" s="319"/>
      <c r="BQ32" s="319"/>
      <c r="BR32" s="320"/>
    </row>
    <row r="33" spans="2:70" ht="31.5" customHeight="1" thickBot="1" x14ac:dyDescent="0.2">
      <c r="B33" s="321" t="str">
        <f>B7</f>
        <v>休工予定日
（土日）</v>
      </c>
      <c r="C33" s="380"/>
      <c r="D33" s="217" t="s">
        <v>72</v>
      </c>
      <c r="E33" s="115"/>
      <c r="F33" s="115"/>
      <c r="G33" s="115"/>
      <c r="H33" s="115"/>
      <c r="I33" s="115"/>
      <c r="J33" s="115" t="s">
        <v>72</v>
      </c>
      <c r="K33" s="115" t="s">
        <v>72</v>
      </c>
      <c r="L33" s="115"/>
      <c r="M33" s="115"/>
      <c r="N33" s="115"/>
      <c r="O33" s="115"/>
      <c r="P33" s="115"/>
      <c r="Q33" s="115" t="s">
        <v>72</v>
      </c>
      <c r="R33" s="115" t="s">
        <v>72</v>
      </c>
      <c r="S33" s="115"/>
      <c r="T33" s="115"/>
      <c r="U33" s="115"/>
      <c r="V33" s="115"/>
      <c r="W33" s="115"/>
      <c r="X33" s="115" t="s">
        <v>72</v>
      </c>
      <c r="Y33" s="115" t="s">
        <v>72</v>
      </c>
      <c r="Z33" s="115"/>
      <c r="AA33" s="115"/>
      <c r="AB33" s="115"/>
      <c r="AC33" s="115"/>
      <c r="AD33" s="115"/>
      <c r="AE33" s="115" t="s">
        <v>72</v>
      </c>
      <c r="AF33" s="115" t="s">
        <v>72</v>
      </c>
      <c r="AG33" s="115"/>
      <c r="AH33" s="174"/>
      <c r="AI33" s="217"/>
      <c r="AJ33" s="115"/>
      <c r="AK33" s="115"/>
      <c r="AL33" s="115"/>
      <c r="AM33" s="115" t="s">
        <v>72</v>
      </c>
      <c r="AN33" s="115" t="s">
        <v>72</v>
      </c>
      <c r="AO33" s="115"/>
      <c r="AP33" s="115"/>
      <c r="AQ33" s="115"/>
      <c r="AR33" s="115"/>
      <c r="AS33" s="115"/>
      <c r="AT33" s="115" t="s">
        <v>72</v>
      </c>
      <c r="AU33" s="115" t="s">
        <v>72</v>
      </c>
      <c r="AV33" s="115"/>
      <c r="AW33" s="115"/>
      <c r="AX33" s="115"/>
      <c r="AY33" s="115"/>
      <c r="AZ33" s="115"/>
      <c r="BA33" s="115" t="s">
        <v>72</v>
      </c>
      <c r="BB33" s="115" t="s">
        <v>72</v>
      </c>
      <c r="BC33" s="115"/>
      <c r="BD33" s="115"/>
      <c r="BE33" s="115"/>
      <c r="BF33" s="115"/>
      <c r="BG33" s="115"/>
      <c r="BH33" s="115" t="s">
        <v>72</v>
      </c>
      <c r="BI33" s="115" t="s">
        <v>72</v>
      </c>
      <c r="BJ33" s="115"/>
      <c r="BK33" s="115"/>
      <c r="BL33" s="115"/>
      <c r="BM33" s="126"/>
      <c r="BN33" s="324"/>
      <c r="BO33" s="324"/>
      <c r="BP33" s="324"/>
      <c r="BQ33" s="324"/>
      <c r="BR33" s="325"/>
    </row>
    <row r="34" spans="2:70" ht="14.25" customHeight="1" x14ac:dyDescent="0.15">
      <c r="B34" s="326"/>
      <c r="C34" s="363"/>
      <c r="D34" s="13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160"/>
      <c r="AF34" s="192"/>
      <c r="AG34" s="192"/>
      <c r="AH34" s="193"/>
      <c r="AI34" s="175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160"/>
      <c r="BK34" s="160"/>
      <c r="BL34" s="192"/>
      <c r="BM34" s="193"/>
      <c r="BN34" s="370"/>
      <c r="BO34" s="370"/>
      <c r="BP34" s="370"/>
      <c r="BQ34" s="370"/>
      <c r="BR34" s="371"/>
    </row>
    <row r="35" spans="2:70" ht="15" customHeight="1" x14ac:dyDescent="0.15">
      <c r="B35" s="331"/>
      <c r="C35" s="372"/>
      <c r="D35" s="140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157"/>
      <c r="AF35" s="71"/>
      <c r="AG35" s="71"/>
      <c r="AH35" s="127"/>
      <c r="AI35" s="176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157"/>
      <c r="BK35" s="157"/>
      <c r="BL35" s="71"/>
      <c r="BM35" s="127"/>
      <c r="BN35" s="334"/>
      <c r="BO35" s="334"/>
      <c r="BP35" s="334"/>
      <c r="BQ35" s="334"/>
      <c r="BR35" s="335"/>
    </row>
    <row r="36" spans="2:70" ht="15" customHeight="1" thickBot="1" x14ac:dyDescent="0.2">
      <c r="B36" s="336"/>
      <c r="C36" s="373"/>
      <c r="D36" s="141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161"/>
      <c r="AF36" s="70"/>
      <c r="AG36" s="70"/>
      <c r="AH36" s="191"/>
      <c r="AI36" s="186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161"/>
      <c r="BK36" s="161"/>
      <c r="BL36" s="70"/>
      <c r="BM36" s="128"/>
      <c r="BN36" s="58"/>
      <c r="BO36" s="59"/>
      <c r="BP36" s="59"/>
      <c r="BQ36" s="59"/>
      <c r="BR36" s="60"/>
    </row>
    <row r="37" spans="2:70" ht="15" customHeight="1" x14ac:dyDescent="0.15">
      <c r="B37" s="273" t="str">
        <f>B24</f>
        <v>休工日●</v>
      </c>
      <c r="C37" s="374"/>
      <c r="D37" s="142" t="s">
        <v>38</v>
      </c>
      <c r="E37" s="52"/>
      <c r="F37" s="52"/>
      <c r="G37" s="52"/>
      <c r="H37" s="52"/>
      <c r="I37" s="52"/>
      <c r="J37" s="52" t="s">
        <v>38</v>
      </c>
      <c r="K37" s="52" t="s">
        <v>38</v>
      </c>
      <c r="L37" s="52"/>
      <c r="M37" s="52"/>
      <c r="N37" s="52"/>
      <c r="O37" s="52"/>
      <c r="P37" s="52"/>
      <c r="Q37" s="52" t="s">
        <v>38</v>
      </c>
      <c r="R37" s="52" t="s">
        <v>38</v>
      </c>
      <c r="S37" s="52"/>
      <c r="T37" s="52"/>
      <c r="U37" s="52"/>
      <c r="V37" s="52"/>
      <c r="W37" s="52"/>
      <c r="X37" s="52" t="s">
        <v>38</v>
      </c>
      <c r="Y37" s="52" t="s">
        <v>38</v>
      </c>
      <c r="Z37" s="52"/>
      <c r="AA37" s="52"/>
      <c r="AB37" s="52"/>
      <c r="AC37" s="52"/>
      <c r="AD37" s="52"/>
      <c r="AE37" s="52" t="s">
        <v>38</v>
      </c>
      <c r="AF37" s="52" t="s">
        <v>38</v>
      </c>
      <c r="AG37" s="52"/>
      <c r="AH37" s="147"/>
      <c r="AI37" s="178"/>
      <c r="AJ37" s="52"/>
      <c r="AK37" s="52"/>
      <c r="AL37" s="52"/>
      <c r="AM37" s="52" t="s">
        <v>38</v>
      </c>
      <c r="AN37" s="52" t="s">
        <v>38</v>
      </c>
      <c r="AO37" s="52"/>
      <c r="AP37" s="52"/>
      <c r="AQ37" s="52"/>
      <c r="AR37" s="52"/>
      <c r="AS37" s="52"/>
      <c r="AT37" s="52" t="s">
        <v>38</v>
      </c>
      <c r="AU37" s="52" t="s">
        <v>38</v>
      </c>
      <c r="AV37" s="52"/>
      <c r="AW37" s="52"/>
      <c r="AX37" s="52"/>
      <c r="AY37" s="52"/>
      <c r="AZ37" s="52"/>
      <c r="BA37" s="52" t="s">
        <v>38</v>
      </c>
      <c r="BB37" s="52" t="s">
        <v>38</v>
      </c>
      <c r="BC37" s="52"/>
      <c r="BD37" s="52"/>
      <c r="BE37" s="52"/>
      <c r="BF37" s="52"/>
      <c r="BG37" s="52"/>
      <c r="BH37" s="52" t="s">
        <v>38</v>
      </c>
      <c r="BI37" s="52" t="s">
        <v>38</v>
      </c>
      <c r="BJ37" s="159"/>
      <c r="BK37" s="159"/>
      <c r="BL37" s="52"/>
      <c r="BM37" s="129"/>
      <c r="BN37" s="276">
        <f>COUNTIF(D37:BM37,"●")</f>
        <v>17</v>
      </c>
      <c r="BO37" s="276"/>
      <c r="BP37" s="276"/>
      <c r="BQ37" s="276"/>
      <c r="BR37" s="277"/>
    </row>
    <row r="38" spans="2:70" s="55" customFormat="1" ht="15" customHeight="1" thickBot="1" x14ac:dyDescent="0.2">
      <c r="B38" s="310" t="str">
        <f>B25</f>
        <v>対象外×</v>
      </c>
      <c r="C38" s="362"/>
      <c r="D38" s="234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235"/>
      <c r="AI38" s="187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235"/>
      <c r="BN38" s="281">
        <f>COUNTIF(D38:BM38,"×")+COUNTIF(D38:BK38,"△")</f>
        <v>0</v>
      </c>
      <c r="BO38" s="281"/>
      <c r="BP38" s="281"/>
      <c r="BQ38" s="281"/>
      <c r="BR38" s="282"/>
    </row>
    <row r="39" spans="2:70" s="55" customFormat="1" ht="15" customHeight="1" thickBot="1" x14ac:dyDescent="0.2">
      <c r="B39" s="283" t="str">
        <f>B13</f>
        <v>完全週休2日チェック</v>
      </c>
      <c r="C39" s="284"/>
      <c r="D39" s="228" t="str">
        <f>IF(AND($D33="○",D37=""),"NG","")</f>
        <v/>
      </c>
      <c r="E39" s="229" t="str">
        <f>IF(AND($E33="○",E37=""),"NG","")</f>
        <v/>
      </c>
      <c r="F39" s="229" t="str">
        <f>IF(AND($F33="○",F37=""),"NG","")</f>
        <v/>
      </c>
      <c r="G39" s="229" t="str">
        <f>IF(AND($G33="○",G37=""),"NG","")</f>
        <v/>
      </c>
      <c r="H39" s="229" t="str">
        <f>IF(AND($H33="○",H37=""),"NG","")</f>
        <v/>
      </c>
      <c r="I39" s="229" t="str">
        <f>IF(AND($I33="○",I37=""),"NG","")</f>
        <v/>
      </c>
      <c r="J39" s="229" t="str">
        <f>IF(AND($J33="○",J37=""),"NG","")</f>
        <v/>
      </c>
      <c r="K39" s="229" t="str">
        <f>IF(AND($K33="○",K37=""),"NG","")</f>
        <v/>
      </c>
      <c r="L39" s="229" t="str">
        <f>IF(AND($L33="○",L37=""),"NG","")</f>
        <v/>
      </c>
      <c r="M39" s="229" t="str">
        <f>IF(AND($M33="○",M37=""),"NG","")</f>
        <v/>
      </c>
      <c r="N39" s="229" t="str">
        <f>IF(AND($N33="○",N37=""),"NG","")</f>
        <v/>
      </c>
      <c r="O39" s="229" t="str">
        <f>IF(AND($O33="○",O37=""),"NG","")</f>
        <v/>
      </c>
      <c r="P39" s="229" t="str">
        <f>IF(AND($P33="○",P37=""),"NG","")</f>
        <v/>
      </c>
      <c r="Q39" s="229" t="str">
        <f>IF(AND($Q33="○",Q37=""),"NG","")</f>
        <v/>
      </c>
      <c r="R39" s="229" t="str">
        <f>IF(AND($R33="○",R37=""),"NG","")</f>
        <v/>
      </c>
      <c r="S39" s="229" t="str">
        <f>IF(AND($S33="○",S37=""),"NG","")</f>
        <v/>
      </c>
      <c r="T39" s="229" t="str">
        <f>IF(AND($T33="○",T37=""),"NG","")</f>
        <v/>
      </c>
      <c r="U39" s="229" t="str">
        <f>IF(AND($U33="○",U37=""),"NG","")</f>
        <v/>
      </c>
      <c r="V39" s="229" t="str">
        <f>IF(AND($V33="○",V37=""),"NG","")</f>
        <v/>
      </c>
      <c r="W39" s="229" t="str">
        <f>IF(AND($W33="○",W37=""),"NG","")</f>
        <v/>
      </c>
      <c r="X39" s="229" t="str">
        <f>IF(AND($X33="○",X37=""),"NG","")</f>
        <v/>
      </c>
      <c r="Y39" s="229" t="str">
        <f>IF(AND($Y33="○",Y37=""),"NG","")</f>
        <v/>
      </c>
      <c r="Z39" s="229" t="str">
        <f>IF(AND($Z33="○",Z37=""),"NG","")</f>
        <v/>
      </c>
      <c r="AA39" s="229" t="str">
        <f>IF(AND($AA33="○",AA37=""),"NG","")</f>
        <v/>
      </c>
      <c r="AB39" s="229" t="str">
        <f>IF(AND($AB33="○",AB37=""),"NG","")</f>
        <v/>
      </c>
      <c r="AC39" s="229" t="str">
        <f>IF(AND($AC33="○",AC37=""),"NG","")</f>
        <v/>
      </c>
      <c r="AD39" s="229" t="str">
        <f>IF(AND($AD33="○",AD37=""),"NG","")</f>
        <v/>
      </c>
      <c r="AE39" s="229" t="str">
        <f>IF(AND($AE33="○",AE37=""),"NG","")</f>
        <v/>
      </c>
      <c r="AF39" s="229" t="str">
        <f>IF(AND($AF33="○",AF37=""),"NG","")</f>
        <v/>
      </c>
      <c r="AG39" s="229" t="str">
        <f>IF(AND($AG33="○",AG37=""),"NG","")</f>
        <v/>
      </c>
      <c r="AH39" s="230" t="str">
        <f>IF(AND($AH33="○",AH37=""),"NG","")</f>
        <v/>
      </c>
      <c r="AI39" s="228" t="str">
        <f>IF(AND($AI33="○",AI37=""),"NG","")</f>
        <v/>
      </c>
      <c r="AJ39" s="229" t="str">
        <f>IF(AND($AJ33="○",AJ37=""),"NG","")</f>
        <v/>
      </c>
      <c r="AK39" s="229" t="str">
        <f>IF(AND($AK33="○",AK37=""),"NG","")</f>
        <v/>
      </c>
      <c r="AL39" s="229" t="str">
        <f>IF(AND($AL33="○",AL37=""),"NG","")</f>
        <v/>
      </c>
      <c r="AM39" s="229" t="str">
        <f>IF(AND($AM33="○",AM37=""),"NG","")</f>
        <v/>
      </c>
      <c r="AN39" s="229" t="str">
        <f>IF(AND($AN33="○",AN37=""),"NG","")</f>
        <v/>
      </c>
      <c r="AO39" s="229" t="str">
        <f>IF(AND($AO33="○",AO37=""),"NG","")</f>
        <v/>
      </c>
      <c r="AP39" s="229" t="str">
        <f>IF(AND($AP33="○",AP37=""),"NG","")</f>
        <v/>
      </c>
      <c r="AQ39" s="229" t="str">
        <f>IF(AND($AQ33="○",AQ37=""),"NG","")</f>
        <v/>
      </c>
      <c r="AR39" s="229" t="str">
        <f>IF(AND($AR33="○",AR37=""),"NG","")</f>
        <v/>
      </c>
      <c r="AS39" s="229" t="str">
        <f>IF(AND($AS33="○",AS37=""),"NG","")</f>
        <v/>
      </c>
      <c r="AT39" s="229" t="str">
        <f>IF(AND($AT33="○",AT37=""),"NG","")</f>
        <v/>
      </c>
      <c r="AU39" s="229" t="str">
        <f>IF(AND($AU33="○",AU37=""),"NG","")</f>
        <v/>
      </c>
      <c r="AV39" s="229" t="str">
        <f>IF(AND($AV33="○",AV37=""),"NG","")</f>
        <v/>
      </c>
      <c r="AW39" s="229" t="str">
        <f>IF(AND($AW33="○",AW37=""),"NG","")</f>
        <v/>
      </c>
      <c r="AX39" s="229" t="str">
        <f>IF(AND($AX33="○",AX37=""),"NG","")</f>
        <v/>
      </c>
      <c r="AY39" s="229" t="str">
        <f>IF(AND($AY33="○",AY37=""),"NG","")</f>
        <v/>
      </c>
      <c r="AZ39" s="229" t="str">
        <f>IF(AND($AZ33="○",AZ37=""),"NG","")</f>
        <v/>
      </c>
      <c r="BA39" s="229" t="str">
        <f>IF(AND($BA33="○",BA37=""),"NG","")</f>
        <v/>
      </c>
      <c r="BB39" s="229" t="str">
        <f>IF(AND($BB33="○",BB37=""),"NG","")</f>
        <v/>
      </c>
      <c r="BC39" s="229" t="str">
        <f>IF(AND($BC33="○",BC37=""),"NG","")</f>
        <v/>
      </c>
      <c r="BD39" s="229" t="str">
        <f>IF(AND($BD33="○",BD37=""),"NG","")</f>
        <v/>
      </c>
      <c r="BE39" s="229" t="str">
        <f>IF(AND($BE33="○",BE37=""),"NG","")</f>
        <v/>
      </c>
      <c r="BF39" s="229" t="str">
        <f>IF(AND($BF33="○",BF37=""),"NG","")</f>
        <v/>
      </c>
      <c r="BG39" s="229" t="str">
        <f>IF(AND($BG33="○",BG37=""),"NG","")</f>
        <v/>
      </c>
      <c r="BH39" s="229" t="str">
        <f>IF(AND($BH33="○",BH37=""),"NG","")</f>
        <v/>
      </c>
      <c r="BI39" s="229" t="str">
        <f>IF(AND($BI33="○",BI37=""),"NG","")</f>
        <v/>
      </c>
      <c r="BJ39" s="229" t="str">
        <f>IF(AND($BJ33="○",BJ37=""),"NG","")</f>
        <v/>
      </c>
      <c r="BK39" s="229" t="str">
        <f>IF(AND($BK33="○",BK37=""),"NG","")</f>
        <v/>
      </c>
      <c r="BL39" s="229" t="str">
        <f>IF(AND($BL33="○",BL37=""),"NG","")</f>
        <v/>
      </c>
      <c r="BM39" s="230" t="str">
        <f>IF(AND($BM33="○",BM37=""),"NG","")</f>
        <v/>
      </c>
      <c r="BN39" s="285" t="str">
        <f>IF(COUNTIF(D39:BM39,"NG")&gt;0,"NG","OK")</f>
        <v>OK</v>
      </c>
      <c r="BO39" s="286"/>
      <c r="BP39" s="286"/>
      <c r="BQ39" s="286"/>
      <c r="BR39" s="287"/>
    </row>
    <row r="40" spans="2:70" ht="19.5" customHeight="1" thickBot="1" x14ac:dyDescent="0.2">
      <c r="B40" s="54"/>
      <c r="C40" s="220"/>
      <c r="D40" s="355" t="s">
        <v>35</v>
      </c>
      <c r="E40" s="356"/>
      <c r="F40" s="356"/>
      <c r="G40" s="357"/>
      <c r="H40" s="358">
        <f>IF(AND(YEAR($AP$3)=YEAR(D31),MONTH($AP$3)=MONTH(D31)),$AP$3-D31+1,DAY(EOMONTH(D31,0)))</f>
        <v>30</v>
      </c>
      <c r="I40" s="359"/>
      <c r="J40" s="360" t="s">
        <v>51</v>
      </c>
      <c r="K40" s="361"/>
      <c r="L40" s="361"/>
      <c r="M40" s="361"/>
      <c r="N40" s="364">
        <f>COUNTIF(D38:AH38,"×")</f>
        <v>0</v>
      </c>
      <c r="O40" s="365"/>
      <c r="P40" s="366" t="s">
        <v>43</v>
      </c>
      <c r="Q40" s="367"/>
      <c r="R40" s="367"/>
      <c r="S40" s="367"/>
      <c r="T40" s="368">
        <f>H40-N40</f>
        <v>30</v>
      </c>
      <c r="U40" s="369"/>
      <c r="V40" s="360" t="str">
        <f>V14</f>
        <v>土日数</v>
      </c>
      <c r="W40" s="361"/>
      <c r="X40" s="361"/>
      <c r="Y40" s="361"/>
      <c r="Z40" s="350">
        <f>COUNTIF(D33:AH33,"○")</f>
        <v>9</v>
      </c>
      <c r="AA40" s="351"/>
      <c r="AB40" s="348" t="s">
        <v>15</v>
      </c>
      <c r="AC40" s="348"/>
      <c r="AD40" s="348"/>
      <c r="AE40" s="349"/>
      <c r="AF40" s="352">
        <f>COUNTIF(D37:AH37,"●")</f>
        <v>9</v>
      </c>
      <c r="AG40" s="353"/>
      <c r="AH40" s="354"/>
      <c r="AI40" s="355" t="s">
        <v>35</v>
      </c>
      <c r="AJ40" s="356"/>
      <c r="AK40" s="356"/>
      <c r="AL40" s="357"/>
      <c r="AM40" s="358">
        <f>IF(AND(YEAR($AP$3)=YEAR(AI31),MONTH($AP$3)=MONTH(AI31)),$AP$3-AI31+1,DAY(EOMONTH(AI31,0)))</f>
        <v>31</v>
      </c>
      <c r="AN40" s="359"/>
      <c r="AO40" s="360" t="s">
        <v>51</v>
      </c>
      <c r="AP40" s="361"/>
      <c r="AQ40" s="361"/>
      <c r="AR40" s="361"/>
      <c r="AS40" s="364">
        <f>COUNTIF(AI38:BM38,"×")</f>
        <v>0</v>
      </c>
      <c r="AT40" s="365"/>
      <c r="AU40" s="366" t="s">
        <v>43</v>
      </c>
      <c r="AV40" s="367"/>
      <c r="AW40" s="367"/>
      <c r="AX40" s="367"/>
      <c r="AY40" s="368">
        <f>AM40-AS40</f>
        <v>31</v>
      </c>
      <c r="AZ40" s="369"/>
      <c r="BA40" s="360" t="str">
        <f>V14</f>
        <v>土日数</v>
      </c>
      <c r="BB40" s="361"/>
      <c r="BC40" s="361"/>
      <c r="BD40" s="361"/>
      <c r="BE40" s="378">
        <f>COUNTIF(AI33:BM33,"○")</f>
        <v>8</v>
      </c>
      <c r="BF40" s="379"/>
      <c r="BG40" s="348" t="s">
        <v>15</v>
      </c>
      <c r="BH40" s="348"/>
      <c r="BI40" s="348"/>
      <c r="BJ40" s="349"/>
      <c r="BK40" s="375">
        <f>COUNTIF(AI37:BM37,"●")</f>
        <v>8</v>
      </c>
      <c r="BL40" s="376"/>
      <c r="BM40" s="377"/>
      <c r="BN40" s="148"/>
    </row>
    <row r="41" spans="2:70" ht="19.5" customHeight="1" thickBot="1" x14ac:dyDescent="0.2">
      <c r="B41" s="54"/>
      <c r="C41" s="220"/>
      <c r="D41" s="256" t="s">
        <v>49</v>
      </c>
      <c r="E41" s="257"/>
      <c r="F41" s="257"/>
      <c r="G41" s="258"/>
      <c r="H41" s="198">
        <f>AF40</f>
        <v>9</v>
      </c>
      <c r="I41" s="195" t="s">
        <v>42</v>
      </c>
      <c r="J41" s="199">
        <f>T40</f>
        <v>30</v>
      </c>
      <c r="K41" s="204" t="s">
        <v>12</v>
      </c>
      <c r="L41" s="259">
        <f>H41/J41*100</f>
        <v>30</v>
      </c>
      <c r="M41" s="259"/>
      <c r="N41" s="204" t="s">
        <v>13</v>
      </c>
      <c r="O41" s="260" t="str">
        <f>IF(L41&gt;28.5,"OK",IF(L41=28.5,"OK",IF(L41&lt;28.5,"NG")))</f>
        <v>OK</v>
      </c>
      <c r="P41" s="261"/>
      <c r="Q41" s="262"/>
      <c r="R41" s="263" t="s">
        <v>50</v>
      </c>
      <c r="S41" s="264"/>
      <c r="T41" s="264"/>
      <c r="U41" s="265"/>
      <c r="V41" s="197">
        <f>AF40</f>
        <v>9</v>
      </c>
      <c r="W41" s="205" t="s">
        <v>42</v>
      </c>
      <c r="X41" s="200">
        <f>Z40</f>
        <v>9</v>
      </c>
      <c r="Y41" s="196" t="s">
        <v>12</v>
      </c>
      <c r="Z41" s="266">
        <f>IFERROR(V41/X41*100,0)</f>
        <v>100</v>
      </c>
      <c r="AA41" s="266"/>
      <c r="AB41" s="194" t="s">
        <v>13</v>
      </c>
      <c r="AC41" s="267" t="str">
        <f>IF(Z41&gt;100,"OK",IF(Z41=100,"OK",IF(Z41&lt;100,"NG")))</f>
        <v>OK</v>
      </c>
      <c r="AD41" s="268"/>
      <c r="AE41" s="269"/>
      <c r="AF41" s="270" t="str">
        <f>IF(OR(L41&gt;=28.5,Z41&gt;=100),"OK","NG")</f>
        <v>OK</v>
      </c>
      <c r="AG41" s="271"/>
      <c r="AH41" s="272"/>
      <c r="AI41" s="256" t="s">
        <v>49</v>
      </c>
      <c r="AJ41" s="257"/>
      <c r="AK41" s="257"/>
      <c r="AL41" s="258"/>
      <c r="AM41" s="198">
        <f>BK40</f>
        <v>8</v>
      </c>
      <c r="AN41" s="195" t="s">
        <v>42</v>
      </c>
      <c r="AO41" s="199">
        <f>AY40</f>
        <v>31</v>
      </c>
      <c r="AP41" s="204" t="s">
        <v>12</v>
      </c>
      <c r="AQ41" s="259">
        <f>AM41/AO41*100</f>
        <v>25.806451612903224</v>
      </c>
      <c r="AR41" s="259"/>
      <c r="AS41" s="204" t="s">
        <v>13</v>
      </c>
      <c r="AT41" s="260" t="str">
        <f>IF(AQ41&gt;28.5,"OK",IF(AQ41=28.5,"OK",IF(AQ41&lt;28.5,"NG")))</f>
        <v>NG</v>
      </c>
      <c r="AU41" s="261"/>
      <c r="AV41" s="262"/>
      <c r="AW41" s="263" t="s">
        <v>50</v>
      </c>
      <c r="AX41" s="264"/>
      <c r="AY41" s="264"/>
      <c r="AZ41" s="265"/>
      <c r="BA41" s="197">
        <f>BK40</f>
        <v>8</v>
      </c>
      <c r="BB41" s="205" t="s">
        <v>42</v>
      </c>
      <c r="BC41" s="200">
        <f>BE40</f>
        <v>8</v>
      </c>
      <c r="BD41" s="196" t="s">
        <v>12</v>
      </c>
      <c r="BE41" s="266">
        <f>IFERROR(BA41/BC41*100,0)</f>
        <v>100</v>
      </c>
      <c r="BF41" s="266"/>
      <c r="BG41" s="194" t="s">
        <v>13</v>
      </c>
      <c r="BH41" s="267" t="str">
        <f>IF(BE41&gt;100,"OK",IF(BE41=100,"OK",IF(BE41&lt;100,"NG")))</f>
        <v>OK</v>
      </c>
      <c r="BI41" s="268"/>
      <c r="BJ41" s="269"/>
      <c r="BK41" s="270" t="str">
        <f>IF(OR(AQ41&gt;=28.5,BE41&gt;=100),"OK","NG")</f>
        <v>OK</v>
      </c>
      <c r="BL41" s="271"/>
      <c r="BM41" s="272"/>
      <c r="BN41" s="148"/>
    </row>
    <row r="42" spans="2:70" ht="11.25" customHeight="1" thickBot="1" x14ac:dyDescent="0.2">
      <c r="B42" s="22"/>
      <c r="C42" s="23"/>
      <c r="D42" s="72"/>
      <c r="E42" s="73"/>
      <c r="F42" s="74"/>
      <c r="G42" s="75"/>
      <c r="H42" s="76"/>
      <c r="I42" s="77"/>
      <c r="J42" s="74"/>
      <c r="K42" s="78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80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</row>
    <row r="43" spans="2:70" ht="15" customHeight="1" x14ac:dyDescent="0.15">
      <c r="B43" s="306" t="s">
        <v>0</v>
      </c>
      <c r="C43" s="307"/>
      <c r="D43" s="211">
        <f>MONTH(EDATE(AE$3,6))</f>
        <v>1</v>
      </c>
      <c r="E43" s="138" t="s">
        <v>44</v>
      </c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170"/>
      <c r="AG43" s="170"/>
      <c r="AH43" s="170"/>
      <c r="AI43" s="210">
        <f>MONTH(EDATE(AE$3,7))</f>
        <v>2</v>
      </c>
      <c r="AJ43" s="138" t="s">
        <v>44</v>
      </c>
      <c r="AK43" s="206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2"/>
      <c r="AY43" s="202"/>
      <c r="AZ43" s="202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170"/>
      <c r="BM43" s="203"/>
      <c r="BN43" s="313" t="s">
        <v>1</v>
      </c>
      <c r="BO43" s="313"/>
      <c r="BP43" s="313"/>
      <c r="BQ43" s="313"/>
      <c r="BR43" s="314"/>
    </row>
    <row r="44" spans="2:70" ht="15" customHeight="1" x14ac:dyDescent="0.15">
      <c r="B44" s="308"/>
      <c r="C44" s="309"/>
      <c r="D44" s="133">
        <f>DATE(YEAR(AE$3),MONTH(AE$3)+6,1)</f>
        <v>46388</v>
      </c>
      <c r="E44" s="107">
        <f>DATE(YEAR(D44),MONTH(D44),DAY(D44)+1)</f>
        <v>46389</v>
      </c>
      <c r="F44" s="107">
        <f t="shared" ref="F44:AE44" si="6">DATE(YEAR(E44),MONTH(E44),DAY(E44)+1)</f>
        <v>46390</v>
      </c>
      <c r="G44" s="107">
        <f t="shared" si="6"/>
        <v>46391</v>
      </c>
      <c r="H44" s="107">
        <f t="shared" si="6"/>
        <v>46392</v>
      </c>
      <c r="I44" s="107">
        <f t="shared" si="6"/>
        <v>46393</v>
      </c>
      <c r="J44" s="107">
        <f t="shared" si="6"/>
        <v>46394</v>
      </c>
      <c r="K44" s="107">
        <f t="shared" si="6"/>
        <v>46395</v>
      </c>
      <c r="L44" s="107">
        <f t="shared" si="6"/>
        <v>46396</v>
      </c>
      <c r="M44" s="107">
        <f t="shared" si="6"/>
        <v>46397</v>
      </c>
      <c r="N44" s="107">
        <f t="shared" si="6"/>
        <v>46398</v>
      </c>
      <c r="O44" s="107">
        <f t="shared" si="6"/>
        <v>46399</v>
      </c>
      <c r="P44" s="107">
        <f t="shared" si="6"/>
        <v>46400</v>
      </c>
      <c r="Q44" s="107">
        <f t="shared" si="6"/>
        <v>46401</v>
      </c>
      <c r="R44" s="107">
        <f t="shared" si="6"/>
        <v>46402</v>
      </c>
      <c r="S44" s="107">
        <f t="shared" si="6"/>
        <v>46403</v>
      </c>
      <c r="T44" s="107">
        <f t="shared" si="6"/>
        <v>46404</v>
      </c>
      <c r="U44" s="107">
        <f t="shared" si="6"/>
        <v>46405</v>
      </c>
      <c r="V44" s="107">
        <f t="shared" si="6"/>
        <v>46406</v>
      </c>
      <c r="W44" s="107">
        <f t="shared" si="6"/>
        <v>46407</v>
      </c>
      <c r="X44" s="107">
        <f t="shared" si="6"/>
        <v>46408</v>
      </c>
      <c r="Y44" s="107">
        <f t="shared" si="6"/>
        <v>46409</v>
      </c>
      <c r="Z44" s="107">
        <f t="shared" si="6"/>
        <v>46410</v>
      </c>
      <c r="AA44" s="107">
        <f t="shared" si="6"/>
        <v>46411</v>
      </c>
      <c r="AB44" s="107">
        <f t="shared" si="6"/>
        <v>46412</v>
      </c>
      <c r="AC44" s="107">
        <f t="shared" si="6"/>
        <v>46413</v>
      </c>
      <c r="AD44" s="107">
        <f t="shared" si="6"/>
        <v>46414</v>
      </c>
      <c r="AE44" s="154">
        <f t="shared" si="6"/>
        <v>46415</v>
      </c>
      <c r="AF44" s="107">
        <f>IF(AE44="","",IF(DAY(AE44+1)=1,"",AE44+1))</f>
        <v>46416</v>
      </c>
      <c r="AG44" s="107">
        <f>IF(AF44="","",IF(DAY(AF44+1)=1,"",AF44+1))</f>
        <v>46417</v>
      </c>
      <c r="AH44" s="122">
        <f>IF(AG44="","",IF(DAY(AG44+1)=1,"",AG44+1))</f>
        <v>46418</v>
      </c>
      <c r="AI44" s="163">
        <f>DATE(YEAR(AE$3),MONTH(AE$3)+7,1)</f>
        <v>46419</v>
      </c>
      <c r="AJ44" s="107">
        <f t="shared" ref="AJ44:BJ44" si="7">DATE(YEAR(AI44),MONTH(AI44),DAY(AI44)+1)</f>
        <v>46420</v>
      </c>
      <c r="AK44" s="107">
        <f t="shared" si="7"/>
        <v>46421</v>
      </c>
      <c r="AL44" s="107">
        <f t="shared" si="7"/>
        <v>46422</v>
      </c>
      <c r="AM44" s="107">
        <f t="shared" si="7"/>
        <v>46423</v>
      </c>
      <c r="AN44" s="107">
        <f t="shared" si="7"/>
        <v>46424</v>
      </c>
      <c r="AO44" s="107">
        <f t="shared" si="7"/>
        <v>46425</v>
      </c>
      <c r="AP44" s="107">
        <f t="shared" si="7"/>
        <v>46426</v>
      </c>
      <c r="AQ44" s="107">
        <f t="shared" si="7"/>
        <v>46427</v>
      </c>
      <c r="AR44" s="107">
        <f t="shared" si="7"/>
        <v>46428</v>
      </c>
      <c r="AS44" s="107">
        <f t="shared" si="7"/>
        <v>46429</v>
      </c>
      <c r="AT44" s="107">
        <f t="shared" si="7"/>
        <v>46430</v>
      </c>
      <c r="AU44" s="107">
        <f t="shared" si="7"/>
        <v>46431</v>
      </c>
      <c r="AV44" s="107">
        <f t="shared" si="7"/>
        <v>46432</v>
      </c>
      <c r="AW44" s="107">
        <f t="shared" si="7"/>
        <v>46433</v>
      </c>
      <c r="AX44" s="107">
        <f t="shared" si="7"/>
        <v>46434</v>
      </c>
      <c r="AY44" s="107">
        <f t="shared" si="7"/>
        <v>46435</v>
      </c>
      <c r="AZ44" s="107">
        <f t="shared" si="7"/>
        <v>46436</v>
      </c>
      <c r="BA44" s="107">
        <f t="shared" si="7"/>
        <v>46437</v>
      </c>
      <c r="BB44" s="107">
        <f t="shared" si="7"/>
        <v>46438</v>
      </c>
      <c r="BC44" s="107">
        <f t="shared" si="7"/>
        <v>46439</v>
      </c>
      <c r="BD44" s="107">
        <f t="shared" si="7"/>
        <v>46440</v>
      </c>
      <c r="BE44" s="107">
        <f t="shared" si="7"/>
        <v>46441</v>
      </c>
      <c r="BF44" s="107">
        <f t="shared" si="7"/>
        <v>46442</v>
      </c>
      <c r="BG44" s="107">
        <f t="shared" si="7"/>
        <v>46443</v>
      </c>
      <c r="BH44" s="107">
        <f t="shared" si="7"/>
        <v>46444</v>
      </c>
      <c r="BI44" s="107">
        <f t="shared" si="7"/>
        <v>46445</v>
      </c>
      <c r="BJ44" s="107">
        <f t="shared" si="7"/>
        <v>46446</v>
      </c>
      <c r="BK44" s="107" t="str">
        <f>IF(BJ44="","",IF(DAY(BJ44+1)=1,"",BJ44+1))</f>
        <v/>
      </c>
      <c r="BL44" s="107" t="str">
        <f>IF(BK44="","",IF(DAY(BK44+1)=1,"",BK44+1))</f>
        <v/>
      </c>
      <c r="BM44" s="122" t="str">
        <f>IF(BL44="","",IF(DAY(BL44+1)=1,"",BL44+1))</f>
        <v/>
      </c>
      <c r="BN44" s="316"/>
      <c r="BO44" s="316"/>
      <c r="BP44" s="316"/>
      <c r="BQ44" s="316"/>
      <c r="BR44" s="317"/>
    </row>
    <row r="45" spans="2:70" ht="15" customHeight="1" thickBot="1" x14ac:dyDescent="0.2">
      <c r="B45" s="310"/>
      <c r="C45" s="311"/>
      <c r="D45" s="152" t="str">
        <f>TEXT(D44,"aaa")</f>
        <v>金</v>
      </c>
      <c r="E45" s="153" t="str">
        <f t="shared" ref="E45:BM45" si="8">TEXT(E44,"aaa")</f>
        <v>土</v>
      </c>
      <c r="F45" s="153" t="str">
        <f t="shared" si="8"/>
        <v>日</v>
      </c>
      <c r="G45" s="153" t="str">
        <f t="shared" si="8"/>
        <v>月</v>
      </c>
      <c r="H45" s="153" t="str">
        <f t="shared" si="8"/>
        <v>火</v>
      </c>
      <c r="I45" s="153" t="str">
        <f t="shared" si="8"/>
        <v>水</v>
      </c>
      <c r="J45" s="153" t="str">
        <f t="shared" si="8"/>
        <v>木</v>
      </c>
      <c r="K45" s="153" t="str">
        <f t="shared" si="8"/>
        <v>金</v>
      </c>
      <c r="L45" s="153" t="str">
        <f t="shared" si="8"/>
        <v>土</v>
      </c>
      <c r="M45" s="153" t="str">
        <f t="shared" si="8"/>
        <v>日</v>
      </c>
      <c r="N45" s="153" t="str">
        <f t="shared" si="8"/>
        <v>月</v>
      </c>
      <c r="O45" s="153" t="str">
        <f t="shared" si="8"/>
        <v>火</v>
      </c>
      <c r="P45" s="153" t="str">
        <f t="shared" si="8"/>
        <v>水</v>
      </c>
      <c r="Q45" s="153" t="str">
        <f t="shared" si="8"/>
        <v>木</v>
      </c>
      <c r="R45" s="153" t="str">
        <f t="shared" si="8"/>
        <v>金</v>
      </c>
      <c r="S45" s="153" t="str">
        <f t="shared" si="8"/>
        <v>土</v>
      </c>
      <c r="T45" s="153" t="str">
        <f t="shared" si="8"/>
        <v>日</v>
      </c>
      <c r="U45" s="153" t="str">
        <f t="shared" si="8"/>
        <v>月</v>
      </c>
      <c r="V45" s="153" t="str">
        <f t="shared" si="8"/>
        <v>火</v>
      </c>
      <c r="W45" s="153" t="str">
        <f t="shared" si="8"/>
        <v>水</v>
      </c>
      <c r="X45" s="153" t="str">
        <f t="shared" si="8"/>
        <v>木</v>
      </c>
      <c r="Y45" s="153" t="str">
        <f t="shared" si="8"/>
        <v>金</v>
      </c>
      <c r="Z45" s="153" t="str">
        <f t="shared" si="8"/>
        <v>土</v>
      </c>
      <c r="AA45" s="153" t="str">
        <f t="shared" si="8"/>
        <v>日</v>
      </c>
      <c r="AB45" s="153" t="str">
        <f t="shared" si="8"/>
        <v>月</v>
      </c>
      <c r="AC45" s="153" t="str">
        <f t="shared" si="8"/>
        <v>火</v>
      </c>
      <c r="AD45" s="153" t="str">
        <f t="shared" si="8"/>
        <v>水</v>
      </c>
      <c r="AE45" s="155" t="str">
        <f t="shared" si="8"/>
        <v>木</v>
      </c>
      <c r="AF45" s="184" t="str">
        <f t="shared" si="8"/>
        <v>金</v>
      </c>
      <c r="AG45" s="184" t="str">
        <f t="shared" si="8"/>
        <v>土</v>
      </c>
      <c r="AH45" s="185" t="str">
        <f t="shared" si="8"/>
        <v>日</v>
      </c>
      <c r="AI45" s="173" t="str">
        <f t="shared" si="8"/>
        <v>月</v>
      </c>
      <c r="AJ45" s="153" t="str">
        <f t="shared" si="8"/>
        <v>火</v>
      </c>
      <c r="AK45" s="153" t="str">
        <f t="shared" si="8"/>
        <v>水</v>
      </c>
      <c r="AL45" s="153" t="str">
        <f t="shared" si="8"/>
        <v>木</v>
      </c>
      <c r="AM45" s="153" t="str">
        <f t="shared" si="8"/>
        <v>金</v>
      </c>
      <c r="AN45" s="153" t="str">
        <f t="shared" si="8"/>
        <v>土</v>
      </c>
      <c r="AO45" s="153" t="str">
        <f t="shared" si="8"/>
        <v>日</v>
      </c>
      <c r="AP45" s="153" t="str">
        <f t="shared" si="8"/>
        <v>月</v>
      </c>
      <c r="AQ45" s="153" t="str">
        <f t="shared" si="8"/>
        <v>火</v>
      </c>
      <c r="AR45" s="153" t="str">
        <f t="shared" si="8"/>
        <v>水</v>
      </c>
      <c r="AS45" s="153" t="str">
        <f t="shared" si="8"/>
        <v>木</v>
      </c>
      <c r="AT45" s="153" t="str">
        <f t="shared" si="8"/>
        <v>金</v>
      </c>
      <c r="AU45" s="153" t="str">
        <f t="shared" si="8"/>
        <v>土</v>
      </c>
      <c r="AV45" s="153" t="str">
        <f t="shared" si="8"/>
        <v>日</v>
      </c>
      <c r="AW45" s="153" t="str">
        <f t="shared" si="8"/>
        <v>月</v>
      </c>
      <c r="AX45" s="153" t="str">
        <f t="shared" si="8"/>
        <v>火</v>
      </c>
      <c r="AY45" s="153" t="str">
        <f t="shared" si="8"/>
        <v>水</v>
      </c>
      <c r="AZ45" s="153" t="str">
        <f t="shared" si="8"/>
        <v>木</v>
      </c>
      <c r="BA45" s="153" t="str">
        <f t="shared" si="8"/>
        <v>金</v>
      </c>
      <c r="BB45" s="153" t="str">
        <f t="shared" si="8"/>
        <v>土</v>
      </c>
      <c r="BC45" s="153" t="str">
        <f t="shared" si="8"/>
        <v>日</v>
      </c>
      <c r="BD45" s="153" t="str">
        <f t="shared" si="8"/>
        <v>月</v>
      </c>
      <c r="BE45" s="153" t="str">
        <f t="shared" si="8"/>
        <v>火</v>
      </c>
      <c r="BF45" s="153" t="str">
        <f t="shared" si="8"/>
        <v>水</v>
      </c>
      <c r="BG45" s="153" t="str">
        <f t="shared" si="8"/>
        <v>木</v>
      </c>
      <c r="BH45" s="153" t="str">
        <f t="shared" si="8"/>
        <v>金</v>
      </c>
      <c r="BI45" s="153" t="str">
        <f t="shared" si="8"/>
        <v>土</v>
      </c>
      <c r="BJ45" s="153" t="str">
        <f t="shared" si="8"/>
        <v>日</v>
      </c>
      <c r="BK45" s="153" t="str">
        <f t="shared" si="8"/>
        <v/>
      </c>
      <c r="BL45" s="184" t="str">
        <f t="shared" si="8"/>
        <v/>
      </c>
      <c r="BM45" s="185" t="str">
        <f t="shared" si="8"/>
        <v/>
      </c>
      <c r="BN45" s="319"/>
      <c r="BO45" s="319"/>
      <c r="BP45" s="319"/>
      <c r="BQ45" s="319"/>
      <c r="BR45" s="320"/>
    </row>
    <row r="46" spans="2:70" ht="31.5" customHeight="1" thickBot="1" x14ac:dyDescent="0.2">
      <c r="B46" s="321" t="str">
        <f>B20</f>
        <v>休工予定日
（土日）</v>
      </c>
      <c r="C46" s="380"/>
      <c r="D46" s="217"/>
      <c r="E46" s="115" t="s">
        <v>72</v>
      </c>
      <c r="F46" s="115" t="s">
        <v>72</v>
      </c>
      <c r="G46" s="115"/>
      <c r="H46" s="115"/>
      <c r="I46" s="115"/>
      <c r="J46" s="115"/>
      <c r="K46" s="115"/>
      <c r="L46" s="115" t="s">
        <v>72</v>
      </c>
      <c r="M46" s="115" t="s">
        <v>72</v>
      </c>
      <c r="N46" s="115"/>
      <c r="O46" s="115"/>
      <c r="P46" s="115"/>
      <c r="Q46" s="115"/>
      <c r="R46" s="115"/>
      <c r="S46" s="115" t="s">
        <v>72</v>
      </c>
      <c r="T46" s="115" t="s">
        <v>72</v>
      </c>
      <c r="U46" s="115"/>
      <c r="V46" s="115"/>
      <c r="W46" s="115"/>
      <c r="X46" s="115"/>
      <c r="Y46" s="115"/>
      <c r="Z46" s="115" t="s">
        <v>72</v>
      </c>
      <c r="AA46" s="115" t="s">
        <v>72</v>
      </c>
      <c r="AB46" s="115"/>
      <c r="AC46" s="115"/>
      <c r="AD46" s="115"/>
      <c r="AE46" s="115"/>
      <c r="AF46" s="115"/>
      <c r="AG46" s="115" t="s">
        <v>72</v>
      </c>
      <c r="AH46" s="174" t="s">
        <v>72</v>
      </c>
      <c r="AI46" s="217"/>
      <c r="AJ46" s="115"/>
      <c r="AK46" s="115"/>
      <c r="AL46" s="115"/>
      <c r="AM46" s="115"/>
      <c r="AN46" s="115" t="s">
        <v>72</v>
      </c>
      <c r="AO46" s="115" t="s">
        <v>72</v>
      </c>
      <c r="AP46" s="115"/>
      <c r="AQ46" s="115"/>
      <c r="AR46" s="115"/>
      <c r="AS46" s="115"/>
      <c r="AT46" s="115"/>
      <c r="AU46" s="115" t="s">
        <v>72</v>
      </c>
      <c r="AV46" s="115" t="s">
        <v>72</v>
      </c>
      <c r="AW46" s="115"/>
      <c r="AX46" s="115"/>
      <c r="AY46" s="115"/>
      <c r="AZ46" s="115"/>
      <c r="BA46" s="115"/>
      <c r="BB46" s="115" t="s">
        <v>72</v>
      </c>
      <c r="BC46" s="115" t="s">
        <v>72</v>
      </c>
      <c r="BD46" s="115"/>
      <c r="BE46" s="115"/>
      <c r="BF46" s="115"/>
      <c r="BG46" s="115"/>
      <c r="BH46" s="115"/>
      <c r="BI46" s="115" t="s">
        <v>72</v>
      </c>
      <c r="BJ46" s="115" t="s">
        <v>72</v>
      </c>
      <c r="BK46" s="115"/>
      <c r="BL46" s="115"/>
      <c r="BM46" s="126"/>
      <c r="BN46" s="324"/>
      <c r="BO46" s="324"/>
      <c r="BP46" s="324"/>
      <c r="BQ46" s="324"/>
      <c r="BR46" s="325"/>
    </row>
    <row r="47" spans="2:70" ht="15" customHeight="1" x14ac:dyDescent="0.15">
      <c r="B47" s="326"/>
      <c r="C47" s="363"/>
      <c r="D47" s="13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160"/>
      <c r="AF47" s="192"/>
      <c r="AG47" s="192"/>
      <c r="AH47" s="193"/>
      <c r="AI47" s="175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160"/>
      <c r="BK47" s="160"/>
      <c r="BL47" s="192"/>
      <c r="BM47" s="193"/>
      <c r="BN47" s="370"/>
      <c r="BO47" s="370"/>
      <c r="BP47" s="370"/>
      <c r="BQ47" s="370"/>
      <c r="BR47" s="371"/>
    </row>
    <row r="48" spans="2:70" ht="15" customHeight="1" x14ac:dyDescent="0.15">
      <c r="B48" s="331"/>
      <c r="C48" s="372"/>
      <c r="D48" s="140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157"/>
      <c r="AF48" s="71"/>
      <c r="AG48" s="71"/>
      <c r="AH48" s="127"/>
      <c r="AI48" s="176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157"/>
      <c r="BK48" s="157"/>
      <c r="BL48" s="71"/>
      <c r="BM48" s="127"/>
      <c r="BN48" s="334"/>
      <c r="BO48" s="334"/>
      <c r="BP48" s="334"/>
      <c r="BQ48" s="334"/>
      <c r="BR48" s="335"/>
    </row>
    <row r="49" spans="2:71" ht="15" customHeight="1" thickBot="1" x14ac:dyDescent="0.2">
      <c r="B49" s="336"/>
      <c r="C49" s="373"/>
      <c r="D49" s="141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161"/>
      <c r="AF49" s="70"/>
      <c r="AG49" s="70"/>
      <c r="AH49" s="191"/>
      <c r="AI49" s="186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161"/>
      <c r="BK49" s="161"/>
      <c r="BL49" s="70"/>
      <c r="BM49" s="128"/>
      <c r="BN49" s="58"/>
      <c r="BO49" s="59"/>
      <c r="BP49" s="59"/>
      <c r="BQ49" s="59"/>
      <c r="BR49" s="60"/>
    </row>
    <row r="50" spans="2:71" ht="15" customHeight="1" x14ac:dyDescent="0.15">
      <c r="B50" s="273" t="str">
        <f>B37</f>
        <v>休工日●</v>
      </c>
      <c r="C50" s="374"/>
      <c r="D50" s="142"/>
      <c r="E50" s="52" t="s">
        <v>38</v>
      </c>
      <c r="F50" s="52" t="s">
        <v>38</v>
      </c>
      <c r="G50" s="52"/>
      <c r="H50" s="52"/>
      <c r="I50" s="52"/>
      <c r="J50" s="52"/>
      <c r="K50" s="52"/>
      <c r="L50" s="52" t="s">
        <v>38</v>
      </c>
      <c r="M50" s="52" t="s">
        <v>38</v>
      </c>
      <c r="N50" s="52"/>
      <c r="O50" s="52"/>
      <c r="P50" s="52"/>
      <c r="Q50" s="52"/>
      <c r="R50" s="52"/>
      <c r="S50" s="52" t="s">
        <v>38</v>
      </c>
      <c r="T50" s="52" t="s">
        <v>38</v>
      </c>
      <c r="U50" s="52"/>
      <c r="V50" s="52"/>
      <c r="W50" s="52"/>
      <c r="X50" s="52"/>
      <c r="Y50" s="52"/>
      <c r="Z50" s="52" t="s">
        <v>38</v>
      </c>
      <c r="AA50" s="52" t="s">
        <v>38</v>
      </c>
      <c r="AB50" s="52"/>
      <c r="AC50" s="52"/>
      <c r="AD50" s="52"/>
      <c r="AE50" s="52"/>
      <c r="AF50" s="52"/>
      <c r="AG50" s="52" t="s">
        <v>38</v>
      </c>
      <c r="AH50" s="147" t="s">
        <v>38</v>
      </c>
      <c r="AI50" s="178"/>
      <c r="AJ50" s="52"/>
      <c r="AK50" s="52"/>
      <c r="AL50" s="52"/>
      <c r="AM50" s="52"/>
      <c r="AN50" s="52" t="s">
        <v>38</v>
      </c>
      <c r="AO50" s="52" t="s">
        <v>38</v>
      </c>
      <c r="AP50" s="52"/>
      <c r="AQ50" s="52"/>
      <c r="AR50" s="52"/>
      <c r="AS50" s="52"/>
      <c r="AT50" s="52"/>
      <c r="AU50" s="52" t="s">
        <v>38</v>
      </c>
      <c r="AV50" s="52" t="s">
        <v>38</v>
      </c>
      <c r="AW50" s="52"/>
      <c r="AX50" s="52"/>
      <c r="AY50" s="52"/>
      <c r="AZ50" s="52"/>
      <c r="BA50" s="52"/>
      <c r="BB50" s="52" t="s">
        <v>38</v>
      </c>
      <c r="BC50" s="52" t="s">
        <v>38</v>
      </c>
      <c r="BD50" s="52"/>
      <c r="BE50" s="52"/>
      <c r="BF50" s="52"/>
      <c r="BG50" s="52"/>
      <c r="BH50" s="52"/>
      <c r="BI50" s="52" t="s">
        <v>38</v>
      </c>
      <c r="BJ50" s="159" t="s">
        <v>38</v>
      </c>
      <c r="BK50" s="159"/>
      <c r="BL50" s="52"/>
      <c r="BM50" s="129"/>
      <c r="BN50" s="276">
        <f>COUNTIF(D50:BM50,"●")</f>
        <v>18</v>
      </c>
      <c r="BO50" s="276"/>
      <c r="BP50" s="276"/>
      <c r="BQ50" s="276"/>
      <c r="BR50" s="277"/>
    </row>
    <row r="51" spans="2:71" ht="15" customHeight="1" thickBot="1" x14ac:dyDescent="0.2">
      <c r="B51" s="310" t="str">
        <f>B38</f>
        <v>対象外×</v>
      </c>
      <c r="C51" s="362"/>
      <c r="D51" s="234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235"/>
      <c r="AI51" s="187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235"/>
      <c r="BN51" s="281">
        <f>COUNTIF(D51:BM51,"×")+COUNTIF(D51:BK51,"△")</f>
        <v>0</v>
      </c>
      <c r="BO51" s="281"/>
      <c r="BP51" s="281"/>
      <c r="BQ51" s="281"/>
      <c r="BR51" s="282"/>
      <c r="BS51" s="55"/>
    </row>
    <row r="52" spans="2:71" ht="15" customHeight="1" thickBot="1" x14ac:dyDescent="0.2">
      <c r="B52" s="283" t="str">
        <f>B26</f>
        <v>完全週休2日チェック</v>
      </c>
      <c r="C52" s="284"/>
      <c r="D52" s="228" t="str">
        <f>IF(AND($D46="○",D50=""),"NG","")</f>
        <v/>
      </c>
      <c r="E52" s="229" t="str">
        <f>IF(AND($E46="○",E50=""),"NG","")</f>
        <v/>
      </c>
      <c r="F52" s="229" t="str">
        <f>IF(AND($F46="○",F50=""),"NG","")</f>
        <v/>
      </c>
      <c r="G52" s="229" t="str">
        <f>IF(AND($G46="○",G50=""),"NG","")</f>
        <v/>
      </c>
      <c r="H52" s="229" t="str">
        <f>IF(AND($H46="○",H50=""),"NG","")</f>
        <v/>
      </c>
      <c r="I52" s="229" t="str">
        <f>IF(AND($I46="○",I50=""),"NG","")</f>
        <v/>
      </c>
      <c r="J52" s="229" t="str">
        <f>IF(AND($J46="○",J50=""),"NG","")</f>
        <v/>
      </c>
      <c r="K52" s="229" t="str">
        <f>IF(AND($K46="○",K50=""),"NG","")</f>
        <v/>
      </c>
      <c r="L52" s="229" t="str">
        <f>IF(AND($L46="○",L50=""),"NG","")</f>
        <v/>
      </c>
      <c r="M52" s="229" t="str">
        <f>IF(AND($M46="○",M50=""),"NG","")</f>
        <v/>
      </c>
      <c r="N52" s="229" t="str">
        <f>IF(AND($N46="○",N50=""),"NG","")</f>
        <v/>
      </c>
      <c r="O52" s="229" t="str">
        <f>IF(AND($O46="○",O50=""),"NG","")</f>
        <v/>
      </c>
      <c r="P52" s="229" t="str">
        <f>IF(AND($P46="○",P50=""),"NG","")</f>
        <v/>
      </c>
      <c r="Q52" s="229" t="str">
        <f>IF(AND($Q46="○",Q50=""),"NG","")</f>
        <v/>
      </c>
      <c r="R52" s="229" t="str">
        <f>IF(AND($R46="○",R50=""),"NG","")</f>
        <v/>
      </c>
      <c r="S52" s="229" t="str">
        <f>IF(AND($S46="○",S50=""),"NG","")</f>
        <v/>
      </c>
      <c r="T52" s="229" t="str">
        <f>IF(AND($T46="○",T50=""),"NG","")</f>
        <v/>
      </c>
      <c r="U52" s="229" t="str">
        <f>IF(AND($U46="○",U50=""),"NG","")</f>
        <v/>
      </c>
      <c r="V52" s="229" t="str">
        <f>IF(AND($V46="○",V50=""),"NG","")</f>
        <v/>
      </c>
      <c r="W52" s="229" t="str">
        <f>IF(AND($W46="○",W50=""),"NG","")</f>
        <v/>
      </c>
      <c r="X52" s="229" t="str">
        <f>IF(AND($X46="○",X50=""),"NG","")</f>
        <v/>
      </c>
      <c r="Y52" s="229" t="str">
        <f>IF(AND($Y46="○",Y50=""),"NG","")</f>
        <v/>
      </c>
      <c r="Z52" s="229" t="str">
        <f>IF(AND($Z46="○",Z50=""),"NG","")</f>
        <v/>
      </c>
      <c r="AA52" s="229" t="str">
        <f>IF(AND($AA46="○",AA50=""),"NG","")</f>
        <v/>
      </c>
      <c r="AB52" s="229" t="str">
        <f>IF(AND($AB46="○",AB50=""),"NG","")</f>
        <v/>
      </c>
      <c r="AC52" s="229" t="str">
        <f>IF(AND($AC46="○",AC50=""),"NG","")</f>
        <v/>
      </c>
      <c r="AD52" s="229" t="str">
        <f>IF(AND($AD46="○",AD50=""),"NG","")</f>
        <v/>
      </c>
      <c r="AE52" s="229" t="str">
        <f>IF(AND($AE46="○",AE50=""),"NG","")</f>
        <v/>
      </c>
      <c r="AF52" s="229" t="str">
        <f>IF(AND($AF46="○",AF50=""),"NG","")</f>
        <v/>
      </c>
      <c r="AG52" s="229" t="str">
        <f>IF(AND($AG46="○",AG50=""),"NG","")</f>
        <v/>
      </c>
      <c r="AH52" s="230" t="str">
        <f>IF(AND($AH46="○",AH50=""),"NG","")</f>
        <v/>
      </c>
      <c r="AI52" s="228" t="str">
        <f>IF(AND($AI46="○",AI50=""),"NG","")</f>
        <v/>
      </c>
      <c r="AJ52" s="229" t="str">
        <f>IF(AND($AJ46="○",AJ50=""),"NG","")</f>
        <v/>
      </c>
      <c r="AK52" s="229" t="str">
        <f>IF(AND($AK46="○",AK50=""),"NG","")</f>
        <v/>
      </c>
      <c r="AL52" s="229" t="str">
        <f>IF(AND($AL46="○",AL50=""),"NG","")</f>
        <v/>
      </c>
      <c r="AM52" s="229" t="str">
        <f>IF(AND($AM46="○",AM50=""),"NG","")</f>
        <v/>
      </c>
      <c r="AN52" s="229" t="str">
        <f>IF(AND($AN46="○",AN50=""),"NG","")</f>
        <v/>
      </c>
      <c r="AO52" s="229" t="str">
        <f>IF(AND($AO46="○",AO50=""),"NG","")</f>
        <v/>
      </c>
      <c r="AP52" s="229" t="str">
        <f>IF(AND($AP46="○",AP50=""),"NG","")</f>
        <v/>
      </c>
      <c r="AQ52" s="229" t="str">
        <f>IF(AND($AQ46="○",AQ50=""),"NG","")</f>
        <v/>
      </c>
      <c r="AR52" s="229" t="str">
        <f>IF(AND($AR46="○",AR50=""),"NG","")</f>
        <v/>
      </c>
      <c r="AS52" s="229" t="str">
        <f>IF(AND($AS46="○",AS50=""),"NG","")</f>
        <v/>
      </c>
      <c r="AT52" s="229" t="str">
        <f>IF(AND($AT46="○",AT50=""),"NG","")</f>
        <v/>
      </c>
      <c r="AU52" s="229" t="str">
        <f>IF(AND($AU46="○",AU50=""),"NG","")</f>
        <v/>
      </c>
      <c r="AV52" s="229" t="str">
        <f>IF(AND($AV46="○",AV50=""),"NG","")</f>
        <v/>
      </c>
      <c r="AW52" s="229" t="str">
        <f>IF(AND($AW46="○",AW50=""),"NG","")</f>
        <v/>
      </c>
      <c r="AX52" s="229" t="str">
        <f>IF(AND($AX46="○",AX50=""),"NG","")</f>
        <v/>
      </c>
      <c r="AY52" s="229" t="str">
        <f>IF(AND($AY46="○",AY50=""),"NG","")</f>
        <v/>
      </c>
      <c r="AZ52" s="229" t="str">
        <f>IF(AND($AZ46="○",AZ50=""),"NG","")</f>
        <v/>
      </c>
      <c r="BA52" s="229" t="str">
        <f>IF(AND($BA46="○",BA50=""),"NG","")</f>
        <v/>
      </c>
      <c r="BB52" s="229" t="str">
        <f>IF(AND($BB46="○",BB50=""),"NG","")</f>
        <v/>
      </c>
      <c r="BC52" s="229" t="str">
        <f>IF(AND($BC46="○",BC50=""),"NG","")</f>
        <v/>
      </c>
      <c r="BD52" s="229" t="str">
        <f>IF(AND($BD46="○",BD50=""),"NG","")</f>
        <v/>
      </c>
      <c r="BE52" s="229" t="str">
        <f>IF(AND($BE46="○",BE50=""),"NG","")</f>
        <v/>
      </c>
      <c r="BF52" s="229" t="str">
        <f>IF(AND($BF46="○",BF50=""),"NG","")</f>
        <v/>
      </c>
      <c r="BG52" s="229" t="str">
        <f>IF(AND($BG46="○",BG50=""),"NG","")</f>
        <v/>
      </c>
      <c r="BH52" s="229" t="str">
        <f>IF(AND($BH46="○",BH50=""),"NG","")</f>
        <v/>
      </c>
      <c r="BI52" s="229" t="str">
        <f>IF(AND($BI46="○",BI50=""),"NG","")</f>
        <v/>
      </c>
      <c r="BJ52" s="229" t="str">
        <f>IF(AND($BJ46="○",BJ50=""),"NG","")</f>
        <v/>
      </c>
      <c r="BK52" s="229" t="str">
        <f>IF(AND($BK46="○",BK50=""),"NG","")</f>
        <v/>
      </c>
      <c r="BL52" s="229" t="str">
        <f>IF(AND($BL46="○",BL50=""),"NG","")</f>
        <v/>
      </c>
      <c r="BM52" s="230" t="str">
        <f>IF(AND($BM46="○",BM50=""),"NG","")</f>
        <v/>
      </c>
      <c r="BN52" s="285" t="str">
        <f>IF(COUNTIF(D52:BM52,"NG")&gt;0,"NG","OK")</f>
        <v>OK</v>
      </c>
      <c r="BO52" s="286"/>
      <c r="BP52" s="286"/>
      <c r="BQ52" s="286"/>
      <c r="BR52" s="287"/>
      <c r="BS52" s="55"/>
    </row>
    <row r="53" spans="2:71" ht="18.75" customHeight="1" thickBot="1" x14ac:dyDescent="0.2">
      <c r="B53" s="54"/>
      <c r="C53" s="220"/>
      <c r="D53" s="355" t="s">
        <v>35</v>
      </c>
      <c r="E53" s="356"/>
      <c r="F53" s="356"/>
      <c r="G53" s="357"/>
      <c r="H53" s="358">
        <f>IF(AND(YEAR($AP$3)=YEAR(D44),MONTH($AP$3)=MONTH(D44)),$AP$3-D44+1,DAY(EOMONTH(D44,0)))</f>
        <v>31</v>
      </c>
      <c r="I53" s="359"/>
      <c r="J53" s="360" t="s">
        <v>51</v>
      </c>
      <c r="K53" s="361"/>
      <c r="L53" s="361"/>
      <c r="M53" s="361"/>
      <c r="N53" s="364">
        <f>COUNTIF(D51:AH51,"×")</f>
        <v>0</v>
      </c>
      <c r="O53" s="365"/>
      <c r="P53" s="366" t="s">
        <v>43</v>
      </c>
      <c r="Q53" s="367"/>
      <c r="R53" s="367"/>
      <c r="S53" s="367"/>
      <c r="T53" s="368">
        <f>H53-N53</f>
        <v>31</v>
      </c>
      <c r="U53" s="369"/>
      <c r="V53" s="360" t="str">
        <f>V27</f>
        <v>土日数</v>
      </c>
      <c r="W53" s="361"/>
      <c r="X53" s="361"/>
      <c r="Y53" s="361"/>
      <c r="Z53" s="350">
        <f>COUNTIF(D46:AH46,"○")</f>
        <v>10</v>
      </c>
      <c r="AA53" s="351"/>
      <c r="AB53" s="348" t="s">
        <v>15</v>
      </c>
      <c r="AC53" s="348"/>
      <c r="AD53" s="348"/>
      <c r="AE53" s="349"/>
      <c r="AF53" s="352">
        <f>COUNTIF(D50:AH50,"●")</f>
        <v>10</v>
      </c>
      <c r="AG53" s="353"/>
      <c r="AH53" s="354"/>
      <c r="AI53" s="355" t="s">
        <v>35</v>
      </c>
      <c r="AJ53" s="356"/>
      <c r="AK53" s="356"/>
      <c r="AL53" s="357"/>
      <c r="AM53" s="358">
        <f>IF(AND(YEAR($AP$3)=YEAR(AI44),MONTH($AP$3)=MONTH(AI44)),$AP$3-AI44+1,DAY(EOMONTH(AI44,0)))</f>
        <v>28</v>
      </c>
      <c r="AN53" s="359"/>
      <c r="AO53" s="360" t="s">
        <v>51</v>
      </c>
      <c r="AP53" s="361"/>
      <c r="AQ53" s="361"/>
      <c r="AR53" s="361"/>
      <c r="AS53" s="364">
        <f>COUNTIF(AI51:BM51,"×")</f>
        <v>0</v>
      </c>
      <c r="AT53" s="365"/>
      <c r="AU53" s="366" t="s">
        <v>43</v>
      </c>
      <c r="AV53" s="367"/>
      <c r="AW53" s="367"/>
      <c r="AX53" s="367"/>
      <c r="AY53" s="368">
        <f>AM53-AS53</f>
        <v>28</v>
      </c>
      <c r="AZ53" s="369"/>
      <c r="BA53" s="360" t="str">
        <f>V27</f>
        <v>土日数</v>
      </c>
      <c r="BB53" s="361"/>
      <c r="BC53" s="361"/>
      <c r="BD53" s="361"/>
      <c r="BE53" s="378">
        <f>COUNTIF(AI46:BM46,"○")</f>
        <v>8</v>
      </c>
      <c r="BF53" s="379"/>
      <c r="BG53" s="348" t="s">
        <v>15</v>
      </c>
      <c r="BH53" s="348"/>
      <c r="BI53" s="348"/>
      <c r="BJ53" s="349"/>
      <c r="BK53" s="375">
        <f>COUNTIF(AI50:BM50,"●")</f>
        <v>8</v>
      </c>
      <c r="BL53" s="376"/>
      <c r="BM53" s="377"/>
      <c r="BN53" s="148"/>
    </row>
    <row r="54" spans="2:71" ht="18.75" customHeight="1" thickBot="1" x14ac:dyDescent="0.2">
      <c r="B54" s="54"/>
      <c r="C54" s="220"/>
      <c r="D54" s="256" t="s">
        <v>49</v>
      </c>
      <c r="E54" s="257"/>
      <c r="F54" s="257"/>
      <c r="G54" s="258"/>
      <c r="H54" s="198">
        <f>AF53</f>
        <v>10</v>
      </c>
      <c r="I54" s="195" t="s">
        <v>42</v>
      </c>
      <c r="J54" s="199">
        <f>T53</f>
        <v>31</v>
      </c>
      <c r="K54" s="204" t="s">
        <v>12</v>
      </c>
      <c r="L54" s="259">
        <f>H54/J54*100</f>
        <v>32.258064516129032</v>
      </c>
      <c r="M54" s="259"/>
      <c r="N54" s="204" t="s">
        <v>13</v>
      </c>
      <c r="O54" s="260" t="str">
        <f>IF(L54&gt;28.5,"OK",IF(L54=28.5,"OK",IF(L54&lt;28.5,"NG")))</f>
        <v>OK</v>
      </c>
      <c r="P54" s="261"/>
      <c r="Q54" s="262"/>
      <c r="R54" s="263" t="s">
        <v>50</v>
      </c>
      <c r="S54" s="264"/>
      <c r="T54" s="264"/>
      <c r="U54" s="265"/>
      <c r="V54" s="197">
        <f>AF53</f>
        <v>10</v>
      </c>
      <c r="W54" s="205" t="s">
        <v>42</v>
      </c>
      <c r="X54" s="200">
        <f>Z53</f>
        <v>10</v>
      </c>
      <c r="Y54" s="196" t="s">
        <v>12</v>
      </c>
      <c r="Z54" s="266">
        <f>IFERROR(V54/X54*100,0)</f>
        <v>100</v>
      </c>
      <c r="AA54" s="266"/>
      <c r="AB54" s="194" t="s">
        <v>13</v>
      </c>
      <c r="AC54" s="267" t="str">
        <f>IF(Z54&gt;100,"OK",IF(Z54=100,"OK",IF(Z54&lt;100,"NG")))</f>
        <v>OK</v>
      </c>
      <c r="AD54" s="268"/>
      <c r="AE54" s="269"/>
      <c r="AF54" s="270" t="str">
        <f>IF(OR(L54&gt;=28.5,Z54&gt;=100),"OK","NG")</f>
        <v>OK</v>
      </c>
      <c r="AG54" s="271"/>
      <c r="AH54" s="272"/>
      <c r="AI54" s="256" t="s">
        <v>49</v>
      </c>
      <c r="AJ54" s="257"/>
      <c r="AK54" s="257"/>
      <c r="AL54" s="258"/>
      <c r="AM54" s="198">
        <f>BK53</f>
        <v>8</v>
      </c>
      <c r="AN54" s="195" t="s">
        <v>42</v>
      </c>
      <c r="AO54" s="199">
        <f>AY53</f>
        <v>28</v>
      </c>
      <c r="AP54" s="204" t="s">
        <v>12</v>
      </c>
      <c r="AQ54" s="259">
        <f>AM54/AO54*100</f>
        <v>28.571428571428569</v>
      </c>
      <c r="AR54" s="259"/>
      <c r="AS54" s="204" t="s">
        <v>13</v>
      </c>
      <c r="AT54" s="260" t="str">
        <f>IF(AQ54&gt;28.5,"OK",IF(AQ54=28.5,"OK",IF(AQ54&lt;28.5,"NG")))</f>
        <v>OK</v>
      </c>
      <c r="AU54" s="261"/>
      <c r="AV54" s="262"/>
      <c r="AW54" s="263" t="s">
        <v>50</v>
      </c>
      <c r="AX54" s="264"/>
      <c r="AY54" s="264"/>
      <c r="AZ54" s="265"/>
      <c r="BA54" s="197">
        <f>BK53</f>
        <v>8</v>
      </c>
      <c r="BB54" s="205" t="s">
        <v>42</v>
      </c>
      <c r="BC54" s="200">
        <f>BE53</f>
        <v>8</v>
      </c>
      <c r="BD54" s="196" t="s">
        <v>12</v>
      </c>
      <c r="BE54" s="266">
        <f>IFERROR(BA54/BC54*100,0)</f>
        <v>100</v>
      </c>
      <c r="BF54" s="266"/>
      <c r="BG54" s="194" t="s">
        <v>13</v>
      </c>
      <c r="BH54" s="267" t="str">
        <f>IF(BE54&gt;100,"OK",IF(BE54=100,"OK",IF(BE54&lt;100,"NG")))</f>
        <v>OK</v>
      </c>
      <c r="BI54" s="268"/>
      <c r="BJ54" s="269"/>
      <c r="BK54" s="270" t="str">
        <f>IF(OR(AQ54&gt;=28.5,BE54&gt;=100),"OK","NG")</f>
        <v>OK</v>
      </c>
      <c r="BL54" s="271"/>
      <c r="BM54" s="272"/>
      <c r="BN54" s="148"/>
    </row>
    <row r="55" spans="2:71" ht="11.25" customHeight="1" thickBot="1" x14ac:dyDescent="0.2">
      <c r="B55" s="22"/>
      <c r="C55" s="23"/>
      <c r="D55" s="24"/>
      <c r="E55" s="29"/>
      <c r="F55" s="6"/>
      <c r="G55" s="245"/>
      <c r="H55" s="246"/>
      <c r="I55" s="247"/>
      <c r="J55" s="6"/>
      <c r="K55" s="37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8"/>
    </row>
    <row r="56" spans="2:71" ht="15" customHeight="1" x14ac:dyDescent="0.15">
      <c r="B56" s="306" t="s">
        <v>0</v>
      </c>
      <c r="C56" s="389"/>
      <c r="D56" s="211">
        <f>MONTH(EDATE(AE$3,8))</f>
        <v>3</v>
      </c>
      <c r="E56" s="138" t="s">
        <v>44</v>
      </c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170"/>
      <c r="AG56" s="170"/>
      <c r="AH56" s="170"/>
      <c r="AI56" s="210">
        <f>MONTH(EDATE(AE$3,9))</f>
        <v>4</v>
      </c>
      <c r="AJ56" s="138" t="s">
        <v>44</v>
      </c>
      <c r="AK56" s="206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2"/>
      <c r="AY56" s="202"/>
      <c r="AZ56" s="202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170"/>
      <c r="BM56" s="203"/>
      <c r="BN56" s="313" t="s">
        <v>1</v>
      </c>
      <c r="BO56" s="313"/>
      <c r="BP56" s="313"/>
      <c r="BQ56" s="313"/>
      <c r="BR56" s="314"/>
    </row>
    <row r="57" spans="2:71" ht="15" customHeight="1" x14ac:dyDescent="0.15">
      <c r="B57" s="308"/>
      <c r="C57" s="390"/>
      <c r="D57" s="133">
        <f>DATE(YEAR(AE$3),MONTH(AE$3)+8,1)</f>
        <v>46447</v>
      </c>
      <c r="E57" s="107">
        <f>DATE(YEAR(D57),MONTH(D57),DAY(D57)+1)</f>
        <v>46448</v>
      </c>
      <c r="F57" s="107">
        <f t="shared" ref="F57:AE57" si="9">DATE(YEAR(E57),MONTH(E57),DAY(E57)+1)</f>
        <v>46449</v>
      </c>
      <c r="G57" s="107">
        <f t="shared" si="9"/>
        <v>46450</v>
      </c>
      <c r="H57" s="107">
        <f t="shared" si="9"/>
        <v>46451</v>
      </c>
      <c r="I57" s="107">
        <f t="shared" si="9"/>
        <v>46452</v>
      </c>
      <c r="J57" s="107">
        <f t="shared" si="9"/>
        <v>46453</v>
      </c>
      <c r="K57" s="107">
        <f t="shared" si="9"/>
        <v>46454</v>
      </c>
      <c r="L57" s="107">
        <f t="shared" si="9"/>
        <v>46455</v>
      </c>
      <c r="M57" s="107">
        <f t="shared" si="9"/>
        <v>46456</v>
      </c>
      <c r="N57" s="107">
        <f t="shared" si="9"/>
        <v>46457</v>
      </c>
      <c r="O57" s="107">
        <f t="shared" si="9"/>
        <v>46458</v>
      </c>
      <c r="P57" s="107">
        <f t="shared" si="9"/>
        <v>46459</v>
      </c>
      <c r="Q57" s="107">
        <f t="shared" si="9"/>
        <v>46460</v>
      </c>
      <c r="R57" s="107">
        <f t="shared" si="9"/>
        <v>46461</v>
      </c>
      <c r="S57" s="107">
        <f t="shared" si="9"/>
        <v>46462</v>
      </c>
      <c r="T57" s="107">
        <f t="shared" si="9"/>
        <v>46463</v>
      </c>
      <c r="U57" s="107">
        <f t="shared" si="9"/>
        <v>46464</v>
      </c>
      <c r="V57" s="107">
        <f t="shared" si="9"/>
        <v>46465</v>
      </c>
      <c r="W57" s="107">
        <f t="shared" si="9"/>
        <v>46466</v>
      </c>
      <c r="X57" s="107">
        <f t="shared" si="9"/>
        <v>46467</v>
      </c>
      <c r="Y57" s="107">
        <f t="shared" si="9"/>
        <v>46468</v>
      </c>
      <c r="Z57" s="107">
        <f t="shared" si="9"/>
        <v>46469</v>
      </c>
      <c r="AA57" s="107">
        <f t="shared" si="9"/>
        <v>46470</v>
      </c>
      <c r="AB57" s="107">
        <f t="shared" si="9"/>
        <v>46471</v>
      </c>
      <c r="AC57" s="107">
        <f t="shared" si="9"/>
        <v>46472</v>
      </c>
      <c r="AD57" s="107">
        <f t="shared" si="9"/>
        <v>46473</v>
      </c>
      <c r="AE57" s="154">
        <f t="shared" si="9"/>
        <v>46474</v>
      </c>
      <c r="AF57" s="107">
        <f>IF(AE57="","",IF(DAY(AE57+1)=1,"",AE57+1))</f>
        <v>46475</v>
      </c>
      <c r="AG57" s="107">
        <f>IF(AF57="","",IF(DAY(AF57+1)=1,"",AF57+1))</f>
        <v>46476</v>
      </c>
      <c r="AH57" s="122">
        <f>IF(AG57="","",IF(DAY(AG57+1)=1,"",AG57+1))</f>
        <v>46477</v>
      </c>
      <c r="AI57" s="163">
        <f>DATE(YEAR(AE$3),MONTH(AE$3)+9,1)</f>
        <v>46478</v>
      </c>
      <c r="AJ57" s="107">
        <f t="shared" ref="AJ57:BJ57" si="10">DATE(YEAR(AI57),MONTH(AI57),DAY(AI57)+1)</f>
        <v>46479</v>
      </c>
      <c r="AK57" s="107">
        <f t="shared" si="10"/>
        <v>46480</v>
      </c>
      <c r="AL57" s="107">
        <f t="shared" si="10"/>
        <v>46481</v>
      </c>
      <c r="AM57" s="107">
        <f t="shared" si="10"/>
        <v>46482</v>
      </c>
      <c r="AN57" s="107">
        <f t="shared" si="10"/>
        <v>46483</v>
      </c>
      <c r="AO57" s="107">
        <f t="shared" si="10"/>
        <v>46484</v>
      </c>
      <c r="AP57" s="107">
        <f t="shared" si="10"/>
        <v>46485</v>
      </c>
      <c r="AQ57" s="107">
        <f t="shared" si="10"/>
        <v>46486</v>
      </c>
      <c r="AR57" s="107">
        <f t="shared" si="10"/>
        <v>46487</v>
      </c>
      <c r="AS57" s="107">
        <f t="shared" si="10"/>
        <v>46488</v>
      </c>
      <c r="AT57" s="107">
        <f t="shared" si="10"/>
        <v>46489</v>
      </c>
      <c r="AU57" s="107">
        <f t="shared" si="10"/>
        <v>46490</v>
      </c>
      <c r="AV57" s="107">
        <f t="shared" si="10"/>
        <v>46491</v>
      </c>
      <c r="AW57" s="107">
        <f t="shared" si="10"/>
        <v>46492</v>
      </c>
      <c r="AX57" s="107">
        <f t="shared" si="10"/>
        <v>46493</v>
      </c>
      <c r="AY57" s="107">
        <f t="shared" si="10"/>
        <v>46494</v>
      </c>
      <c r="AZ57" s="107">
        <f t="shared" si="10"/>
        <v>46495</v>
      </c>
      <c r="BA57" s="107">
        <f t="shared" si="10"/>
        <v>46496</v>
      </c>
      <c r="BB57" s="107">
        <f t="shared" si="10"/>
        <v>46497</v>
      </c>
      <c r="BC57" s="107">
        <f t="shared" si="10"/>
        <v>46498</v>
      </c>
      <c r="BD57" s="107">
        <f t="shared" si="10"/>
        <v>46499</v>
      </c>
      <c r="BE57" s="107">
        <f t="shared" si="10"/>
        <v>46500</v>
      </c>
      <c r="BF57" s="107">
        <f t="shared" si="10"/>
        <v>46501</v>
      </c>
      <c r="BG57" s="107">
        <f t="shared" si="10"/>
        <v>46502</v>
      </c>
      <c r="BH57" s="107">
        <f t="shared" si="10"/>
        <v>46503</v>
      </c>
      <c r="BI57" s="107">
        <f t="shared" si="10"/>
        <v>46504</v>
      </c>
      <c r="BJ57" s="107">
        <f t="shared" si="10"/>
        <v>46505</v>
      </c>
      <c r="BK57" s="107">
        <f>IF(BJ57="","",IF(DAY(BJ57+1)=1,"",BJ57+1))</f>
        <v>46506</v>
      </c>
      <c r="BL57" s="107">
        <f>IF(BK57="","",IF(DAY(BK57+1)=1,"",BK57+1))</f>
        <v>46507</v>
      </c>
      <c r="BM57" s="122" t="str">
        <f>IF(BL57="","",IF(DAY(BL57+1)=1,"",BL57+1))</f>
        <v/>
      </c>
      <c r="BN57" s="316"/>
      <c r="BO57" s="316"/>
      <c r="BP57" s="316"/>
      <c r="BQ57" s="316"/>
      <c r="BR57" s="317"/>
    </row>
    <row r="58" spans="2:71" ht="15" customHeight="1" thickBot="1" x14ac:dyDescent="0.2">
      <c r="B58" s="310"/>
      <c r="C58" s="362"/>
      <c r="D58" s="152" t="str">
        <f>TEXT(D57,"aaa")</f>
        <v>月</v>
      </c>
      <c r="E58" s="153" t="str">
        <f t="shared" ref="E58:BM58" si="11">TEXT(E57,"aaa")</f>
        <v>火</v>
      </c>
      <c r="F58" s="153" t="str">
        <f t="shared" si="11"/>
        <v>水</v>
      </c>
      <c r="G58" s="153" t="str">
        <f t="shared" si="11"/>
        <v>木</v>
      </c>
      <c r="H58" s="153" t="str">
        <f t="shared" si="11"/>
        <v>金</v>
      </c>
      <c r="I58" s="153" t="str">
        <f t="shared" si="11"/>
        <v>土</v>
      </c>
      <c r="J58" s="153" t="str">
        <f t="shared" si="11"/>
        <v>日</v>
      </c>
      <c r="K58" s="153" t="str">
        <f t="shared" si="11"/>
        <v>月</v>
      </c>
      <c r="L58" s="153" t="str">
        <f t="shared" si="11"/>
        <v>火</v>
      </c>
      <c r="M58" s="153" t="str">
        <f t="shared" si="11"/>
        <v>水</v>
      </c>
      <c r="N58" s="153" t="str">
        <f t="shared" si="11"/>
        <v>木</v>
      </c>
      <c r="O58" s="153" t="str">
        <f t="shared" si="11"/>
        <v>金</v>
      </c>
      <c r="P58" s="153" t="str">
        <f t="shared" si="11"/>
        <v>土</v>
      </c>
      <c r="Q58" s="153" t="str">
        <f t="shared" si="11"/>
        <v>日</v>
      </c>
      <c r="R58" s="153" t="str">
        <f t="shared" si="11"/>
        <v>月</v>
      </c>
      <c r="S58" s="153" t="str">
        <f t="shared" si="11"/>
        <v>火</v>
      </c>
      <c r="T58" s="153" t="str">
        <f t="shared" si="11"/>
        <v>水</v>
      </c>
      <c r="U58" s="153" t="str">
        <f t="shared" si="11"/>
        <v>木</v>
      </c>
      <c r="V58" s="153" t="str">
        <f t="shared" si="11"/>
        <v>金</v>
      </c>
      <c r="W58" s="153" t="str">
        <f t="shared" si="11"/>
        <v>土</v>
      </c>
      <c r="X58" s="153" t="str">
        <f t="shared" si="11"/>
        <v>日</v>
      </c>
      <c r="Y58" s="153" t="str">
        <f t="shared" si="11"/>
        <v>月</v>
      </c>
      <c r="Z58" s="153" t="str">
        <f t="shared" si="11"/>
        <v>火</v>
      </c>
      <c r="AA58" s="153" t="str">
        <f t="shared" si="11"/>
        <v>水</v>
      </c>
      <c r="AB58" s="153" t="str">
        <f t="shared" si="11"/>
        <v>木</v>
      </c>
      <c r="AC58" s="153" t="str">
        <f t="shared" si="11"/>
        <v>金</v>
      </c>
      <c r="AD58" s="153" t="str">
        <f t="shared" si="11"/>
        <v>土</v>
      </c>
      <c r="AE58" s="155" t="str">
        <f t="shared" si="11"/>
        <v>日</v>
      </c>
      <c r="AF58" s="184" t="str">
        <f t="shared" si="11"/>
        <v>月</v>
      </c>
      <c r="AG58" s="184" t="str">
        <f t="shared" si="11"/>
        <v>火</v>
      </c>
      <c r="AH58" s="185" t="str">
        <f t="shared" si="11"/>
        <v>水</v>
      </c>
      <c r="AI58" s="173" t="str">
        <f t="shared" si="11"/>
        <v>木</v>
      </c>
      <c r="AJ58" s="153" t="str">
        <f t="shared" si="11"/>
        <v>金</v>
      </c>
      <c r="AK58" s="153" t="str">
        <f t="shared" si="11"/>
        <v>土</v>
      </c>
      <c r="AL58" s="153" t="str">
        <f t="shared" si="11"/>
        <v>日</v>
      </c>
      <c r="AM58" s="153" t="str">
        <f t="shared" si="11"/>
        <v>月</v>
      </c>
      <c r="AN58" s="153" t="str">
        <f t="shared" si="11"/>
        <v>火</v>
      </c>
      <c r="AO58" s="153" t="str">
        <f t="shared" si="11"/>
        <v>水</v>
      </c>
      <c r="AP58" s="153" t="str">
        <f t="shared" si="11"/>
        <v>木</v>
      </c>
      <c r="AQ58" s="153" t="str">
        <f t="shared" si="11"/>
        <v>金</v>
      </c>
      <c r="AR58" s="153" t="str">
        <f t="shared" si="11"/>
        <v>土</v>
      </c>
      <c r="AS58" s="153" t="str">
        <f t="shared" si="11"/>
        <v>日</v>
      </c>
      <c r="AT58" s="153" t="str">
        <f t="shared" si="11"/>
        <v>月</v>
      </c>
      <c r="AU58" s="153" t="str">
        <f t="shared" si="11"/>
        <v>火</v>
      </c>
      <c r="AV58" s="153" t="str">
        <f t="shared" si="11"/>
        <v>水</v>
      </c>
      <c r="AW58" s="153" t="str">
        <f t="shared" si="11"/>
        <v>木</v>
      </c>
      <c r="AX58" s="153" t="str">
        <f t="shared" si="11"/>
        <v>金</v>
      </c>
      <c r="AY58" s="153" t="str">
        <f t="shared" si="11"/>
        <v>土</v>
      </c>
      <c r="AZ58" s="153" t="str">
        <f t="shared" si="11"/>
        <v>日</v>
      </c>
      <c r="BA58" s="153" t="str">
        <f t="shared" si="11"/>
        <v>月</v>
      </c>
      <c r="BB58" s="153" t="str">
        <f t="shared" si="11"/>
        <v>火</v>
      </c>
      <c r="BC58" s="153" t="str">
        <f t="shared" si="11"/>
        <v>水</v>
      </c>
      <c r="BD58" s="153" t="str">
        <f t="shared" si="11"/>
        <v>木</v>
      </c>
      <c r="BE58" s="153" t="str">
        <f t="shared" si="11"/>
        <v>金</v>
      </c>
      <c r="BF58" s="153" t="str">
        <f t="shared" si="11"/>
        <v>土</v>
      </c>
      <c r="BG58" s="153" t="str">
        <f t="shared" si="11"/>
        <v>日</v>
      </c>
      <c r="BH58" s="153" t="str">
        <f t="shared" si="11"/>
        <v>月</v>
      </c>
      <c r="BI58" s="153" t="str">
        <f t="shared" si="11"/>
        <v>火</v>
      </c>
      <c r="BJ58" s="153" t="str">
        <f t="shared" si="11"/>
        <v>水</v>
      </c>
      <c r="BK58" s="153" t="str">
        <f t="shared" si="11"/>
        <v>木</v>
      </c>
      <c r="BL58" s="184" t="str">
        <f t="shared" si="11"/>
        <v>金</v>
      </c>
      <c r="BM58" s="185" t="str">
        <f t="shared" si="11"/>
        <v/>
      </c>
      <c r="BN58" s="319"/>
      <c r="BO58" s="319"/>
      <c r="BP58" s="319"/>
      <c r="BQ58" s="319"/>
      <c r="BR58" s="320"/>
    </row>
    <row r="59" spans="2:71" ht="31.5" customHeight="1" thickBot="1" x14ac:dyDescent="0.2">
      <c r="B59" s="321" t="str">
        <f>B33</f>
        <v>休工予定日
（土日）</v>
      </c>
      <c r="C59" s="380"/>
      <c r="D59" s="217"/>
      <c r="E59" s="115"/>
      <c r="F59" s="115"/>
      <c r="G59" s="115"/>
      <c r="H59" s="115"/>
      <c r="I59" s="115" t="s">
        <v>72</v>
      </c>
      <c r="J59" s="115" t="s">
        <v>72</v>
      </c>
      <c r="K59" s="115"/>
      <c r="L59" s="115"/>
      <c r="M59" s="115"/>
      <c r="N59" s="115"/>
      <c r="O59" s="115"/>
      <c r="P59" s="115" t="s">
        <v>72</v>
      </c>
      <c r="Q59" s="115" t="s">
        <v>72</v>
      </c>
      <c r="R59" s="115"/>
      <c r="S59" s="115"/>
      <c r="T59" s="115"/>
      <c r="U59" s="115"/>
      <c r="V59" s="115"/>
      <c r="W59" s="115" t="s">
        <v>72</v>
      </c>
      <c r="X59" s="115" t="s">
        <v>72</v>
      </c>
      <c r="Y59" s="115"/>
      <c r="Z59" s="115"/>
      <c r="AA59" s="115"/>
      <c r="AB59" s="115"/>
      <c r="AC59" s="115"/>
      <c r="AD59" s="115" t="s">
        <v>72</v>
      </c>
      <c r="AE59" s="115" t="s">
        <v>72</v>
      </c>
      <c r="AF59" s="115"/>
      <c r="AG59" s="115"/>
      <c r="AH59" s="174"/>
      <c r="AI59" s="217"/>
      <c r="AJ59" s="115"/>
      <c r="AK59" s="115" t="s">
        <v>72</v>
      </c>
      <c r="AL59" s="115" t="s">
        <v>72</v>
      </c>
      <c r="AM59" s="115"/>
      <c r="AN59" s="115"/>
      <c r="AO59" s="115"/>
      <c r="AP59" s="115"/>
      <c r="AQ59" s="115"/>
      <c r="AR59" s="115" t="s">
        <v>72</v>
      </c>
      <c r="AS59" s="115" t="s">
        <v>72</v>
      </c>
      <c r="AT59" s="115"/>
      <c r="AU59" s="115"/>
      <c r="AV59" s="115"/>
      <c r="AW59" s="115"/>
      <c r="AX59" s="115"/>
      <c r="AY59" s="115" t="s">
        <v>72</v>
      </c>
      <c r="AZ59" s="115" t="s">
        <v>72</v>
      </c>
      <c r="BA59" s="115"/>
      <c r="BB59" s="115"/>
      <c r="BC59" s="115"/>
      <c r="BD59" s="115"/>
      <c r="BE59" s="115"/>
      <c r="BF59" s="115" t="s">
        <v>72</v>
      </c>
      <c r="BG59" s="115" t="s">
        <v>72</v>
      </c>
      <c r="BH59" s="115"/>
      <c r="BI59" s="115"/>
      <c r="BJ59" s="115"/>
      <c r="BK59" s="115"/>
      <c r="BL59" s="115"/>
      <c r="BM59" s="126"/>
      <c r="BN59" s="324"/>
      <c r="BO59" s="324"/>
      <c r="BP59" s="324"/>
      <c r="BQ59" s="324"/>
      <c r="BR59" s="325"/>
    </row>
    <row r="60" spans="2:71" ht="14.25" customHeight="1" x14ac:dyDescent="0.15">
      <c r="B60" s="326"/>
      <c r="C60" s="363"/>
      <c r="D60" s="13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160"/>
      <c r="AF60" s="192"/>
      <c r="AG60" s="192"/>
      <c r="AH60" s="193"/>
      <c r="AI60" s="175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160"/>
      <c r="BK60" s="160"/>
      <c r="BL60" s="192"/>
      <c r="BM60" s="193"/>
      <c r="BN60" s="370"/>
      <c r="BO60" s="370"/>
      <c r="BP60" s="370"/>
      <c r="BQ60" s="370"/>
      <c r="BR60" s="371"/>
    </row>
    <row r="61" spans="2:71" ht="14.25" customHeight="1" x14ac:dyDescent="0.15">
      <c r="B61" s="331"/>
      <c r="C61" s="372"/>
      <c r="D61" s="140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57"/>
      <c r="AF61" s="71"/>
      <c r="AG61" s="71"/>
      <c r="AH61" s="127"/>
      <c r="AI61" s="176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157"/>
      <c r="BK61" s="157"/>
      <c r="BL61" s="71"/>
      <c r="BM61" s="127"/>
      <c r="BN61" s="334"/>
      <c r="BO61" s="334"/>
      <c r="BP61" s="334"/>
      <c r="BQ61" s="334"/>
      <c r="BR61" s="335"/>
    </row>
    <row r="62" spans="2:71" ht="14.25" customHeight="1" thickBot="1" x14ac:dyDescent="0.2">
      <c r="B62" s="336"/>
      <c r="C62" s="373"/>
      <c r="D62" s="141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161"/>
      <c r="AF62" s="70"/>
      <c r="AG62" s="70"/>
      <c r="AH62" s="191"/>
      <c r="AI62" s="186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161"/>
      <c r="BK62" s="161"/>
      <c r="BL62" s="70"/>
      <c r="BM62" s="128"/>
      <c r="BN62" s="58"/>
      <c r="BO62" s="59"/>
      <c r="BP62" s="59"/>
      <c r="BQ62" s="59"/>
      <c r="BR62" s="60"/>
    </row>
    <row r="63" spans="2:71" ht="14.25" customHeight="1" x14ac:dyDescent="0.15">
      <c r="B63" s="273" t="str">
        <f>B50</f>
        <v>休工日●</v>
      </c>
      <c r="C63" s="374"/>
      <c r="D63" s="142"/>
      <c r="E63" s="52"/>
      <c r="F63" s="52"/>
      <c r="G63" s="52"/>
      <c r="H63" s="52"/>
      <c r="I63" s="52" t="s">
        <v>38</v>
      </c>
      <c r="J63" s="52" t="s">
        <v>38</v>
      </c>
      <c r="K63" s="52"/>
      <c r="L63" s="52"/>
      <c r="M63" s="52"/>
      <c r="N63" s="52"/>
      <c r="O63" s="52"/>
      <c r="P63" s="52" t="s">
        <v>38</v>
      </c>
      <c r="Q63" s="52" t="s">
        <v>38</v>
      </c>
      <c r="R63" s="52"/>
      <c r="S63" s="52"/>
      <c r="T63" s="52"/>
      <c r="U63" s="52"/>
      <c r="V63" s="52"/>
      <c r="W63" s="52" t="s">
        <v>38</v>
      </c>
      <c r="X63" s="52" t="s">
        <v>38</v>
      </c>
      <c r="Y63" s="52"/>
      <c r="Z63" s="52"/>
      <c r="AA63" s="52"/>
      <c r="AB63" s="52"/>
      <c r="AC63" s="52"/>
      <c r="AD63" s="52" t="s">
        <v>38</v>
      </c>
      <c r="AE63" s="52" t="s">
        <v>38</v>
      </c>
      <c r="AF63" s="52"/>
      <c r="AG63" s="52"/>
      <c r="AH63" s="147"/>
      <c r="AI63" s="178"/>
      <c r="AJ63" s="52"/>
      <c r="AK63" s="52" t="s">
        <v>38</v>
      </c>
      <c r="AL63" s="52" t="s">
        <v>38</v>
      </c>
      <c r="AM63" s="52"/>
      <c r="AN63" s="52"/>
      <c r="AO63" s="52"/>
      <c r="AP63" s="52"/>
      <c r="AQ63" s="52"/>
      <c r="AR63" s="52" t="s">
        <v>38</v>
      </c>
      <c r="AS63" s="52" t="s">
        <v>38</v>
      </c>
      <c r="AT63" s="52"/>
      <c r="AU63" s="52"/>
      <c r="AV63" s="52"/>
      <c r="AW63" s="52"/>
      <c r="AX63" s="52"/>
      <c r="AY63" s="52" t="s">
        <v>38</v>
      </c>
      <c r="AZ63" s="52" t="s">
        <v>38</v>
      </c>
      <c r="BA63" s="52"/>
      <c r="BB63" s="52"/>
      <c r="BC63" s="52"/>
      <c r="BD63" s="52"/>
      <c r="BE63" s="52"/>
      <c r="BF63" s="52" t="s">
        <v>38</v>
      </c>
      <c r="BG63" s="52" t="s">
        <v>38</v>
      </c>
      <c r="BH63" s="52"/>
      <c r="BI63" s="52"/>
      <c r="BJ63" s="159"/>
      <c r="BK63" s="159"/>
      <c r="BL63" s="52"/>
      <c r="BM63" s="129"/>
      <c r="BN63" s="276">
        <f>COUNTIF(D63:BM63,"●")</f>
        <v>16</v>
      </c>
      <c r="BO63" s="276"/>
      <c r="BP63" s="276"/>
      <c r="BQ63" s="276"/>
      <c r="BR63" s="277"/>
    </row>
    <row r="64" spans="2:71" ht="14.25" customHeight="1" thickBot="1" x14ac:dyDescent="0.2">
      <c r="B64" s="310" t="str">
        <f>B51</f>
        <v>対象外×</v>
      </c>
      <c r="C64" s="362"/>
      <c r="D64" s="234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235"/>
      <c r="AI64" s="187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  <c r="BM64" s="235"/>
      <c r="BN64" s="281">
        <f>COUNTIF(D64:BM64,"×")+COUNTIF(D64:BK64,"△")</f>
        <v>0</v>
      </c>
      <c r="BO64" s="281"/>
      <c r="BP64" s="281"/>
      <c r="BQ64" s="281"/>
      <c r="BR64" s="282"/>
      <c r="BS64" s="55"/>
    </row>
    <row r="65" spans="2:71" ht="14.25" customHeight="1" thickBot="1" x14ac:dyDescent="0.2">
      <c r="B65" s="283" t="str">
        <f>B39</f>
        <v>完全週休2日チェック</v>
      </c>
      <c r="C65" s="284"/>
      <c r="D65" s="228" t="str">
        <f>IF(AND($D59="○",D63=""),"NG","")</f>
        <v/>
      </c>
      <c r="E65" s="229" t="str">
        <f>IF(AND($E59="○",E63=""),"NG","")</f>
        <v/>
      </c>
      <c r="F65" s="229" t="str">
        <f>IF(AND($F59="○",F63=""),"NG","")</f>
        <v/>
      </c>
      <c r="G65" s="229" t="str">
        <f>IF(AND($G59="○",G63=""),"NG","")</f>
        <v/>
      </c>
      <c r="H65" s="229" t="str">
        <f>IF(AND($H59="○",H63=""),"NG","")</f>
        <v/>
      </c>
      <c r="I65" s="229" t="str">
        <f>IF(AND($I59="○",I63=""),"NG","")</f>
        <v/>
      </c>
      <c r="J65" s="229" t="str">
        <f>IF(AND($J59="○",J63=""),"NG","")</f>
        <v/>
      </c>
      <c r="K65" s="229" t="str">
        <f>IF(AND($K59="○",K63=""),"NG","")</f>
        <v/>
      </c>
      <c r="L65" s="229" t="str">
        <f>IF(AND($L59="○",L63=""),"NG","")</f>
        <v/>
      </c>
      <c r="M65" s="229" t="str">
        <f>IF(AND($M59="○",M63=""),"NG","")</f>
        <v/>
      </c>
      <c r="N65" s="229" t="str">
        <f>IF(AND($N59="○",N63=""),"NG","")</f>
        <v/>
      </c>
      <c r="O65" s="229" t="str">
        <f>IF(AND($O59="○",O63=""),"NG","")</f>
        <v/>
      </c>
      <c r="P65" s="229" t="str">
        <f>IF(AND($P59="○",P63=""),"NG","")</f>
        <v/>
      </c>
      <c r="Q65" s="229" t="str">
        <f>IF(AND($Q59="○",Q63=""),"NG","")</f>
        <v/>
      </c>
      <c r="R65" s="229" t="str">
        <f>IF(AND($R59="○",R63=""),"NG","")</f>
        <v/>
      </c>
      <c r="S65" s="229" t="str">
        <f>IF(AND($S59="○",S63=""),"NG","")</f>
        <v/>
      </c>
      <c r="T65" s="229" t="str">
        <f>IF(AND($T59="○",T63=""),"NG","")</f>
        <v/>
      </c>
      <c r="U65" s="229" t="str">
        <f>IF(AND($U59="○",U63=""),"NG","")</f>
        <v/>
      </c>
      <c r="V65" s="229" t="str">
        <f>IF(AND($V59="○",V63=""),"NG","")</f>
        <v/>
      </c>
      <c r="W65" s="229" t="str">
        <f>IF(AND($W59="○",W63=""),"NG","")</f>
        <v/>
      </c>
      <c r="X65" s="229" t="str">
        <f>IF(AND($X59="○",X63=""),"NG","")</f>
        <v/>
      </c>
      <c r="Y65" s="229" t="str">
        <f>IF(AND($Y59="○",Y63=""),"NG","")</f>
        <v/>
      </c>
      <c r="Z65" s="229" t="str">
        <f>IF(AND($Z59="○",Z63=""),"NG","")</f>
        <v/>
      </c>
      <c r="AA65" s="229" t="str">
        <f>IF(AND($AA59="○",AA63=""),"NG","")</f>
        <v/>
      </c>
      <c r="AB65" s="229" t="str">
        <f>IF(AND($AB59="○",AB63=""),"NG","")</f>
        <v/>
      </c>
      <c r="AC65" s="229" t="str">
        <f>IF(AND($AC59="○",AC63=""),"NG","")</f>
        <v/>
      </c>
      <c r="AD65" s="229" t="str">
        <f>IF(AND($AD59="○",AD63=""),"NG","")</f>
        <v/>
      </c>
      <c r="AE65" s="229" t="str">
        <f>IF(AND($AE59="○",AE63=""),"NG","")</f>
        <v/>
      </c>
      <c r="AF65" s="229" t="str">
        <f>IF(AND($AF59="○",AF63=""),"NG","")</f>
        <v/>
      </c>
      <c r="AG65" s="229" t="str">
        <f>IF(AND($AG59="○",AG63=""),"NG","")</f>
        <v/>
      </c>
      <c r="AH65" s="230" t="str">
        <f>IF(AND($AH59="○",AH63=""),"NG","")</f>
        <v/>
      </c>
      <c r="AI65" s="228" t="str">
        <f>IF(AND($AI59="○",AI63=""),"NG","")</f>
        <v/>
      </c>
      <c r="AJ65" s="229" t="str">
        <f>IF(AND($AJ59="○",AJ63=""),"NG","")</f>
        <v/>
      </c>
      <c r="AK65" s="229" t="str">
        <f>IF(AND($AK59="○",AK63=""),"NG","")</f>
        <v/>
      </c>
      <c r="AL65" s="229" t="str">
        <f>IF(AND($AL59="○",AL63=""),"NG","")</f>
        <v/>
      </c>
      <c r="AM65" s="229" t="str">
        <f>IF(AND($AM59="○",AM63=""),"NG","")</f>
        <v/>
      </c>
      <c r="AN65" s="229" t="str">
        <f>IF(AND($AN59="○",AN63=""),"NG","")</f>
        <v/>
      </c>
      <c r="AO65" s="229" t="str">
        <f>IF(AND($AO59="○",AO63=""),"NG","")</f>
        <v/>
      </c>
      <c r="AP65" s="229" t="str">
        <f>IF(AND($AP59="○",AP63=""),"NG","")</f>
        <v/>
      </c>
      <c r="AQ65" s="229" t="str">
        <f>IF(AND($AQ59="○",AQ63=""),"NG","")</f>
        <v/>
      </c>
      <c r="AR65" s="229" t="str">
        <f>IF(AND($AR59="○",AR63=""),"NG","")</f>
        <v/>
      </c>
      <c r="AS65" s="229" t="str">
        <f>IF(AND($AS59="○",AS63=""),"NG","")</f>
        <v/>
      </c>
      <c r="AT65" s="229" t="str">
        <f>IF(AND($AT59="○",AT63=""),"NG","")</f>
        <v/>
      </c>
      <c r="AU65" s="229" t="str">
        <f>IF(AND($AU59="○",AU63=""),"NG","")</f>
        <v/>
      </c>
      <c r="AV65" s="229" t="str">
        <f>IF(AND($AV59="○",AV63=""),"NG","")</f>
        <v/>
      </c>
      <c r="AW65" s="229" t="str">
        <f>IF(AND($AW59="○",AW63=""),"NG","")</f>
        <v/>
      </c>
      <c r="AX65" s="229" t="str">
        <f>IF(AND($AX59="○",AX63=""),"NG","")</f>
        <v/>
      </c>
      <c r="AY65" s="229" t="str">
        <f>IF(AND($AY59="○",AY63=""),"NG","")</f>
        <v/>
      </c>
      <c r="AZ65" s="229" t="str">
        <f>IF(AND($AZ59="○",AZ63=""),"NG","")</f>
        <v/>
      </c>
      <c r="BA65" s="229" t="str">
        <f>IF(AND($BA59="○",BA63=""),"NG","")</f>
        <v/>
      </c>
      <c r="BB65" s="229" t="str">
        <f>IF(AND($BB59="○",BB63=""),"NG","")</f>
        <v/>
      </c>
      <c r="BC65" s="229" t="str">
        <f>IF(AND($BC59="○",BC63=""),"NG","")</f>
        <v/>
      </c>
      <c r="BD65" s="229" t="str">
        <f>IF(AND($BD59="○",BD63=""),"NG","")</f>
        <v/>
      </c>
      <c r="BE65" s="229" t="str">
        <f>IF(AND($BE59="○",BE63=""),"NG","")</f>
        <v/>
      </c>
      <c r="BF65" s="229" t="str">
        <f>IF(AND($BF59="○",BF63=""),"NG","")</f>
        <v/>
      </c>
      <c r="BG65" s="229" t="str">
        <f>IF(AND($BG59="○",BG63=""),"NG","")</f>
        <v/>
      </c>
      <c r="BH65" s="229" t="str">
        <f>IF(AND($BH59="○",BH63=""),"NG","")</f>
        <v/>
      </c>
      <c r="BI65" s="229" t="str">
        <f>IF(AND($BI59="○",BI63=""),"NG","")</f>
        <v/>
      </c>
      <c r="BJ65" s="229" t="str">
        <f>IF(AND($BJ59="○",BJ63=""),"NG","")</f>
        <v/>
      </c>
      <c r="BK65" s="229" t="str">
        <f>IF(AND($BK59="○",BK63=""),"NG","")</f>
        <v/>
      </c>
      <c r="BL65" s="229" t="str">
        <f>IF(AND($BL59="○",BL63=""),"NG","")</f>
        <v/>
      </c>
      <c r="BM65" s="230" t="str">
        <f>IF(AND($BM59="○",BM63=""),"NG","")</f>
        <v/>
      </c>
      <c r="BN65" s="285" t="str">
        <f>IF(COUNTIF(D65:BM65,"NG")&gt;0,"NG","OK")</f>
        <v>OK</v>
      </c>
      <c r="BO65" s="286"/>
      <c r="BP65" s="286"/>
      <c r="BQ65" s="286"/>
      <c r="BR65" s="287"/>
      <c r="BS65" s="55"/>
    </row>
    <row r="66" spans="2:71" ht="18.75" customHeight="1" thickBot="1" x14ac:dyDescent="0.2">
      <c r="B66" s="54"/>
      <c r="C66" s="220"/>
      <c r="D66" s="355" t="s">
        <v>35</v>
      </c>
      <c r="E66" s="356"/>
      <c r="F66" s="356"/>
      <c r="G66" s="357"/>
      <c r="H66" s="358">
        <f>IF(AND(YEAR($AP$3)=YEAR(D57),MONTH($AP$3)=MONTH(D57)),$AP$3-D57+1,DAY(EOMONTH(D57,0)))</f>
        <v>25</v>
      </c>
      <c r="I66" s="359"/>
      <c r="J66" s="360" t="s">
        <v>51</v>
      </c>
      <c r="K66" s="361"/>
      <c r="L66" s="361"/>
      <c r="M66" s="361"/>
      <c r="N66" s="364">
        <f>COUNTIF(D64:AH64,"×")</f>
        <v>0</v>
      </c>
      <c r="O66" s="365"/>
      <c r="P66" s="366" t="s">
        <v>43</v>
      </c>
      <c r="Q66" s="367"/>
      <c r="R66" s="367"/>
      <c r="S66" s="367"/>
      <c r="T66" s="368">
        <f>H66-N66</f>
        <v>25</v>
      </c>
      <c r="U66" s="369"/>
      <c r="V66" s="360" t="str">
        <f>V40</f>
        <v>土日数</v>
      </c>
      <c r="W66" s="361"/>
      <c r="X66" s="361"/>
      <c r="Y66" s="361"/>
      <c r="Z66" s="350">
        <f>COUNTIF(D59:AH59,"○")</f>
        <v>8</v>
      </c>
      <c r="AA66" s="351"/>
      <c r="AB66" s="348" t="s">
        <v>15</v>
      </c>
      <c r="AC66" s="348"/>
      <c r="AD66" s="348"/>
      <c r="AE66" s="349"/>
      <c r="AF66" s="352">
        <f>COUNTIF(D63:AH63,"●")</f>
        <v>8</v>
      </c>
      <c r="AG66" s="353"/>
      <c r="AH66" s="354"/>
      <c r="AI66" s="355" t="s">
        <v>35</v>
      </c>
      <c r="AJ66" s="356"/>
      <c r="AK66" s="356"/>
      <c r="AL66" s="357"/>
      <c r="AM66" s="358">
        <f>IF(AND(YEAR($AP$3)=YEAR(AI57),MONTH($AP$3)=MONTH(AI57)),$AP$3-AI57+1,DAY(EOMONTH(AI57,0)))</f>
        <v>30</v>
      </c>
      <c r="AN66" s="359"/>
      <c r="AO66" s="360" t="s">
        <v>51</v>
      </c>
      <c r="AP66" s="361"/>
      <c r="AQ66" s="361"/>
      <c r="AR66" s="361"/>
      <c r="AS66" s="364">
        <f>COUNTIF(AI64:BM64,"×")</f>
        <v>0</v>
      </c>
      <c r="AT66" s="365"/>
      <c r="AU66" s="366" t="s">
        <v>43</v>
      </c>
      <c r="AV66" s="367"/>
      <c r="AW66" s="367"/>
      <c r="AX66" s="367"/>
      <c r="AY66" s="368">
        <f>AM66-AS66</f>
        <v>30</v>
      </c>
      <c r="AZ66" s="369"/>
      <c r="BA66" s="360" t="str">
        <f>V40</f>
        <v>土日数</v>
      </c>
      <c r="BB66" s="361"/>
      <c r="BC66" s="361"/>
      <c r="BD66" s="361"/>
      <c r="BE66" s="378">
        <f>COUNTIF(AI59:BM59,"○")</f>
        <v>8</v>
      </c>
      <c r="BF66" s="379"/>
      <c r="BG66" s="348" t="s">
        <v>15</v>
      </c>
      <c r="BH66" s="348"/>
      <c r="BI66" s="348"/>
      <c r="BJ66" s="349"/>
      <c r="BK66" s="375">
        <f>COUNTIF(AI63:BM63,"●")</f>
        <v>8</v>
      </c>
      <c r="BL66" s="376"/>
      <c r="BM66" s="377"/>
      <c r="BN66" s="148"/>
    </row>
    <row r="67" spans="2:71" ht="18.75" customHeight="1" thickBot="1" x14ac:dyDescent="0.2">
      <c r="B67" s="54"/>
      <c r="C67" s="220"/>
      <c r="D67" s="256" t="s">
        <v>49</v>
      </c>
      <c r="E67" s="257"/>
      <c r="F67" s="257"/>
      <c r="G67" s="258"/>
      <c r="H67" s="198">
        <f>AF66</f>
        <v>8</v>
      </c>
      <c r="I67" s="195" t="s">
        <v>42</v>
      </c>
      <c r="J67" s="199">
        <f>T66</f>
        <v>25</v>
      </c>
      <c r="K67" s="204" t="s">
        <v>12</v>
      </c>
      <c r="L67" s="259">
        <f>H67/J67*100</f>
        <v>32</v>
      </c>
      <c r="M67" s="259"/>
      <c r="N67" s="204" t="s">
        <v>13</v>
      </c>
      <c r="O67" s="260" t="str">
        <f>IF(L67&gt;28.5,"OK",IF(L67=28.5,"OK",IF(L67&lt;28.5,"NG")))</f>
        <v>OK</v>
      </c>
      <c r="P67" s="261"/>
      <c r="Q67" s="262"/>
      <c r="R67" s="263" t="s">
        <v>50</v>
      </c>
      <c r="S67" s="264"/>
      <c r="T67" s="264"/>
      <c r="U67" s="265"/>
      <c r="V67" s="197">
        <f>AF66</f>
        <v>8</v>
      </c>
      <c r="W67" s="205" t="s">
        <v>42</v>
      </c>
      <c r="X67" s="200">
        <f>Z66</f>
        <v>8</v>
      </c>
      <c r="Y67" s="196" t="s">
        <v>12</v>
      </c>
      <c r="Z67" s="266">
        <f>IFERROR(V67/X67*100,0)</f>
        <v>100</v>
      </c>
      <c r="AA67" s="266"/>
      <c r="AB67" s="194" t="s">
        <v>13</v>
      </c>
      <c r="AC67" s="267" t="str">
        <f>IF(Z67&gt;100,"OK",IF(Z67=100,"OK",IF(Z67&lt;100,"NG")))</f>
        <v>OK</v>
      </c>
      <c r="AD67" s="268"/>
      <c r="AE67" s="269"/>
      <c r="AF67" s="270" t="str">
        <f>IF(OR(L67&gt;=28.5,Z67&gt;=100),"OK","NG")</f>
        <v>OK</v>
      </c>
      <c r="AG67" s="271"/>
      <c r="AH67" s="272"/>
      <c r="AI67" s="256" t="s">
        <v>49</v>
      </c>
      <c r="AJ67" s="257"/>
      <c r="AK67" s="257"/>
      <c r="AL67" s="258"/>
      <c r="AM67" s="198">
        <f>BK66</f>
        <v>8</v>
      </c>
      <c r="AN67" s="195" t="s">
        <v>42</v>
      </c>
      <c r="AO67" s="199">
        <f>AY66</f>
        <v>30</v>
      </c>
      <c r="AP67" s="204" t="s">
        <v>12</v>
      </c>
      <c r="AQ67" s="259">
        <f>AM67/AO67*100</f>
        <v>26.666666666666668</v>
      </c>
      <c r="AR67" s="259"/>
      <c r="AS67" s="204" t="s">
        <v>13</v>
      </c>
      <c r="AT67" s="260" t="str">
        <f>IF(AQ67&gt;28.5,"OK",IF(AQ67=28.5,"OK",IF(AQ67&lt;28.5,"NG")))</f>
        <v>NG</v>
      </c>
      <c r="AU67" s="261"/>
      <c r="AV67" s="262"/>
      <c r="AW67" s="263" t="s">
        <v>50</v>
      </c>
      <c r="AX67" s="264"/>
      <c r="AY67" s="264"/>
      <c r="AZ67" s="265"/>
      <c r="BA67" s="197">
        <f>BK66</f>
        <v>8</v>
      </c>
      <c r="BB67" s="205" t="s">
        <v>42</v>
      </c>
      <c r="BC67" s="200">
        <f>BE66</f>
        <v>8</v>
      </c>
      <c r="BD67" s="196" t="s">
        <v>12</v>
      </c>
      <c r="BE67" s="266">
        <f>IFERROR(BA67/BC67*100,0)</f>
        <v>100</v>
      </c>
      <c r="BF67" s="266"/>
      <c r="BG67" s="194" t="s">
        <v>13</v>
      </c>
      <c r="BH67" s="267" t="str">
        <f>IF(BE67&gt;100,"OK",IF(BE67=100,"OK",IF(BE67&lt;100,"NG")))</f>
        <v>OK</v>
      </c>
      <c r="BI67" s="268"/>
      <c r="BJ67" s="269"/>
      <c r="BK67" s="270" t="str">
        <f>IF(OR(AQ67&gt;=28.5,BE67&gt;=100),"OK","NG")</f>
        <v>OK</v>
      </c>
      <c r="BL67" s="271"/>
      <c r="BM67" s="272"/>
      <c r="BN67" s="148"/>
    </row>
    <row r="68" spans="2:71" ht="11.25" customHeight="1" thickBot="1" x14ac:dyDescent="0.2">
      <c r="B68" s="22"/>
      <c r="C68" s="23"/>
      <c r="D68" s="24"/>
      <c r="E68" s="29"/>
      <c r="F68" s="6"/>
      <c r="G68" s="245"/>
      <c r="H68" s="246"/>
      <c r="I68" s="247"/>
      <c r="J68" s="6"/>
      <c r="K68" s="37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8"/>
    </row>
    <row r="69" spans="2:71" ht="15" customHeight="1" x14ac:dyDescent="0.15">
      <c r="B69" s="306" t="s">
        <v>0</v>
      </c>
      <c r="C69" s="389"/>
      <c r="D69" s="211">
        <f>MONTH(EDATE(AE$3,10))</f>
        <v>5</v>
      </c>
      <c r="E69" s="138" t="s">
        <v>44</v>
      </c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170"/>
      <c r="AG69" s="170"/>
      <c r="AH69" s="170"/>
      <c r="AI69" s="210">
        <f>MONTH(EDATE(AE$3,11))</f>
        <v>6</v>
      </c>
      <c r="AJ69" s="138" t="s">
        <v>44</v>
      </c>
      <c r="AK69" s="206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6"/>
      <c r="BB69" s="206"/>
      <c r="BC69" s="206"/>
      <c r="BD69" s="206"/>
      <c r="BE69" s="206"/>
      <c r="BF69" s="206"/>
      <c r="BG69" s="206"/>
      <c r="BH69" s="206"/>
      <c r="BI69" s="206"/>
      <c r="BJ69" s="206"/>
      <c r="BK69" s="206"/>
      <c r="BL69" s="170"/>
      <c r="BM69" s="203"/>
      <c r="BN69" s="313" t="s">
        <v>1</v>
      </c>
      <c r="BO69" s="313"/>
      <c r="BP69" s="313"/>
      <c r="BQ69" s="313"/>
      <c r="BR69" s="314"/>
    </row>
    <row r="70" spans="2:71" ht="15" customHeight="1" x14ac:dyDescent="0.15">
      <c r="B70" s="308"/>
      <c r="C70" s="390"/>
      <c r="D70" s="133">
        <f>DATE(YEAR(AE$3),MONTH(AE$3)+10,1)</f>
        <v>46508</v>
      </c>
      <c r="E70" s="107">
        <f>DATE(YEAR(D70),MONTH(D70),DAY(D70)+1)</f>
        <v>46509</v>
      </c>
      <c r="F70" s="107">
        <f t="shared" ref="F70:AE70" si="12">DATE(YEAR(E70),MONTH(E70),DAY(E70)+1)</f>
        <v>46510</v>
      </c>
      <c r="G70" s="107">
        <f t="shared" si="12"/>
        <v>46511</v>
      </c>
      <c r="H70" s="107">
        <f t="shared" si="12"/>
        <v>46512</v>
      </c>
      <c r="I70" s="107">
        <f t="shared" si="12"/>
        <v>46513</v>
      </c>
      <c r="J70" s="107">
        <f t="shared" si="12"/>
        <v>46514</v>
      </c>
      <c r="K70" s="107">
        <f t="shared" si="12"/>
        <v>46515</v>
      </c>
      <c r="L70" s="107">
        <f t="shared" si="12"/>
        <v>46516</v>
      </c>
      <c r="M70" s="107">
        <f t="shared" si="12"/>
        <v>46517</v>
      </c>
      <c r="N70" s="107">
        <f t="shared" si="12"/>
        <v>46518</v>
      </c>
      <c r="O70" s="107">
        <f t="shared" si="12"/>
        <v>46519</v>
      </c>
      <c r="P70" s="107">
        <f t="shared" si="12"/>
        <v>46520</v>
      </c>
      <c r="Q70" s="107">
        <f t="shared" si="12"/>
        <v>46521</v>
      </c>
      <c r="R70" s="107">
        <f t="shared" si="12"/>
        <v>46522</v>
      </c>
      <c r="S70" s="107">
        <f t="shared" si="12"/>
        <v>46523</v>
      </c>
      <c r="T70" s="107">
        <f t="shared" si="12"/>
        <v>46524</v>
      </c>
      <c r="U70" s="107">
        <f t="shared" si="12"/>
        <v>46525</v>
      </c>
      <c r="V70" s="107">
        <f t="shared" si="12"/>
        <v>46526</v>
      </c>
      <c r="W70" s="107">
        <f t="shared" si="12"/>
        <v>46527</v>
      </c>
      <c r="X70" s="107">
        <f t="shared" si="12"/>
        <v>46528</v>
      </c>
      <c r="Y70" s="107">
        <f t="shared" si="12"/>
        <v>46529</v>
      </c>
      <c r="Z70" s="107">
        <f t="shared" si="12"/>
        <v>46530</v>
      </c>
      <c r="AA70" s="107">
        <f t="shared" si="12"/>
        <v>46531</v>
      </c>
      <c r="AB70" s="107">
        <f t="shared" si="12"/>
        <v>46532</v>
      </c>
      <c r="AC70" s="107">
        <f t="shared" si="12"/>
        <v>46533</v>
      </c>
      <c r="AD70" s="107">
        <f t="shared" si="12"/>
        <v>46534</v>
      </c>
      <c r="AE70" s="154">
        <f t="shared" si="12"/>
        <v>46535</v>
      </c>
      <c r="AF70" s="107">
        <f>IF(AE70="","",IF(DAY(AE70+1)=1,"",AE70+1))</f>
        <v>46536</v>
      </c>
      <c r="AG70" s="107">
        <f>IF(AF70="","",IF(DAY(AF70+1)=1,"",AF70+1))</f>
        <v>46537</v>
      </c>
      <c r="AH70" s="122">
        <f>IF(AG70="","",IF(DAY(AG70+1)=1,"",AG70+1))</f>
        <v>46538</v>
      </c>
      <c r="AI70" s="163">
        <f>DATE(YEAR(AE$3),MONTH(AE$3)+11,1)</f>
        <v>46539</v>
      </c>
      <c r="AJ70" s="107">
        <f t="shared" ref="AJ70:BJ70" si="13">DATE(YEAR(AI70),MONTH(AI70),DAY(AI70)+1)</f>
        <v>46540</v>
      </c>
      <c r="AK70" s="107">
        <f t="shared" si="13"/>
        <v>46541</v>
      </c>
      <c r="AL70" s="107">
        <f t="shared" si="13"/>
        <v>46542</v>
      </c>
      <c r="AM70" s="107">
        <f t="shared" si="13"/>
        <v>46543</v>
      </c>
      <c r="AN70" s="107">
        <f t="shared" si="13"/>
        <v>46544</v>
      </c>
      <c r="AO70" s="107">
        <f t="shared" si="13"/>
        <v>46545</v>
      </c>
      <c r="AP70" s="107">
        <f t="shared" si="13"/>
        <v>46546</v>
      </c>
      <c r="AQ70" s="107">
        <f t="shared" si="13"/>
        <v>46547</v>
      </c>
      <c r="AR70" s="107">
        <f t="shared" si="13"/>
        <v>46548</v>
      </c>
      <c r="AS70" s="107">
        <f t="shared" si="13"/>
        <v>46549</v>
      </c>
      <c r="AT70" s="107">
        <f t="shared" si="13"/>
        <v>46550</v>
      </c>
      <c r="AU70" s="107">
        <f t="shared" si="13"/>
        <v>46551</v>
      </c>
      <c r="AV70" s="107">
        <f t="shared" si="13"/>
        <v>46552</v>
      </c>
      <c r="AW70" s="107">
        <f t="shared" si="13"/>
        <v>46553</v>
      </c>
      <c r="AX70" s="107">
        <f t="shared" si="13"/>
        <v>46554</v>
      </c>
      <c r="AY70" s="107">
        <f t="shared" si="13"/>
        <v>46555</v>
      </c>
      <c r="AZ70" s="107">
        <f t="shared" si="13"/>
        <v>46556</v>
      </c>
      <c r="BA70" s="107">
        <f t="shared" si="13"/>
        <v>46557</v>
      </c>
      <c r="BB70" s="107">
        <f t="shared" si="13"/>
        <v>46558</v>
      </c>
      <c r="BC70" s="107">
        <f t="shared" si="13"/>
        <v>46559</v>
      </c>
      <c r="BD70" s="107">
        <f t="shared" si="13"/>
        <v>46560</v>
      </c>
      <c r="BE70" s="107">
        <f t="shared" si="13"/>
        <v>46561</v>
      </c>
      <c r="BF70" s="107">
        <f t="shared" si="13"/>
        <v>46562</v>
      </c>
      <c r="BG70" s="107">
        <f t="shared" si="13"/>
        <v>46563</v>
      </c>
      <c r="BH70" s="107">
        <f t="shared" si="13"/>
        <v>46564</v>
      </c>
      <c r="BI70" s="107">
        <f t="shared" si="13"/>
        <v>46565</v>
      </c>
      <c r="BJ70" s="107">
        <f t="shared" si="13"/>
        <v>46566</v>
      </c>
      <c r="BK70" s="107">
        <f>IF(BJ70="","",IF(DAY(BJ70+1)=1,"",BJ70+1))</f>
        <v>46567</v>
      </c>
      <c r="BL70" s="107">
        <f>IF(BK70="","",IF(DAY(BK70+1)=1,"",BK70+1))</f>
        <v>46568</v>
      </c>
      <c r="BM70" s="122" t="str">
        <f>IF(BL70="","",IF(DAY(BL70+1)=1,"",BL70+1))</f>
        <v/>
      </c>
      <c r="BN70" s="316"/>
      <c r="BO70" s="316"/>
      <c r="BP70" s="316"/>
      <c r="BQ70" s="316"/>
      <c r="BR70" s="317"/>
    </row>
    <row r="71" spans="2:71" ht="15" customHeight="1" thickBot="1" x14ac:dyDescent="0.2">
      <c r="B71" s="310"/>
      <c r="C71" s="362"/>
      <c r="D71" s="152" t="str">
        <f>TEXT(D70,"aaa")</f>
        <v>土</v>
      </c>
      <c r="E71" s="153" t="str">
        <f t="shared" ref="E71:BM71" si="14">TEXT(E70,"aaa")</f>
        <v>日</v>
      </c>
      <c r="F71" s="153" t="str">
        <f t="shared" si="14"/>
        <v>月</v>
      </c>
      <c r="G71" s="153" t="str">
        <f t="shared" si="14"/>
        <v>火</v>
      </c>
      <c r="H71" s="153" t="str">
        <f t="shared" si="14"/>
        <v>水</v>
      </c>
      <c r="I71" s="153" t="str">
        <f t="shared" si="14"/>
        <v>木</v>
      </c>
      <c r="J71" s="153" t="str">
        <f t="shared" si="14"/>
        <v>金</v>
      </c>
      <c r="K71" s="153" t="str">
        <f t="shared" si="14"/>
        <v>土</v>
      </c>
      <c r="L71" s="153" t="str">
        <f t="shared" si="14"/>
        <v>日</v>
      </c>
      <c r="M71" s="153" t="str">
        <f t="shared" si="14"/>
        <v>月</v>
      </c>
      <c r="N71" s="153" t="str">
        <f t="shared" si="14"/>
        <v>火</v>
      </c>
      <c r="O71" s="153" t="str">
        <f t="shared" si="14"/>
        <v>水</v>
      </c>
      <c r="P71" s="153" t="str">
        <f t="shared" si="14"/>
        <v>木</v>
      </c>
      <c r="Q71" s="153" t="str">
        <f t="shared" si="14"/>
        <v>金</v>
      </c>
      <c r="R71" s="153" t="str">
        <f t="shared" si="14"/>
        <v>土</v>
      </c>
      <c r="S71" s="153" t="str">
        <f t="shared" si="14"/>
        <v>日</v>
      </c>
      <c r="T71" s="153" t="str">
        <f t="shared" si="14"/>
        <v>月</v>
      </c>
      <c r="U71" s="153" t="str">
        <f t="shared" si="14"/>
        <v>火</v>
      </c>
      <c r="V71" s="153" t="str">
        <f t="shared" si="14"/>
        <v>水</v>
      </c>
      <c r="W71" s="153" t="str">
        <f t="shared" si="14"/>
        <v>木</v>
      </c>
      <c r="X71" s="153" t="str">
        <f t="shared" si="14"/>
        <v>金</v>
      </c>
      <c r="Y71" s="153" t="str">
        <f t="shared" si="14"/>
        <v>土</v>
      </c>
      <c r="Z71" s="153" t="str">
        <f t="shared" si="14"/>
        <v>日</v>
      </c>
      <c r="AA71" s="153" t="str">
        <f t="shared" si="14"/>
        <v>月</v>
      </c>
      <c r="AB71" s="153" t="str">
        <f t="shared" si="14"/>
        <v>火</v>
      </c>
      <c r="AC71" s="153" t="str">
        <f t="shared" si="14"/>
        <v>水</v>
      </c>
      <c r="AD71" s="153" t="str">
        <f t="shared" si="14"/>
        <v>木</v>
      </c>
      <c r="AE71" s="155" t="str">
        <f t="shared" si="14"/>
        <v>金</v>
      </c>
      <c r="AF71" s="184" t="str">
        <f t="shared" si="14"/>
        <v>土</v>
      </c>
      <c r="AG71" s="184" t="str">
        <f t="shared" si="14"/>
        <v>日</v>
      </c>
      <c r="AH71" s="185" t="str">
        <f t="shared" si="14"/>
        <v>月</v>
      </c>
      <c r="AI71" s="173" t="str">
        <f t="shared" si="14"/>
        <v>火</v>
      </c>
      <c r="AJ71" s="153" t="str">
        <f t="shared" si="14"/>
        <v>水</v>
      </c>
      <c r="AK71" s="153" t="str">
        <f t="shared" si="14"/>
        <v>木</v>
      </c>
      <c r="AL71" s="153" t="str">
        <f t="shared" si="14"/>
        <v>金</v>
      </c>
      <c r="AM71" s="153" t="str">
        <f t="shared" si="14"/>
        <v>土</v>
      </c>
      <c r="AN71" s="153" t="str">
        <f t="shared" si="14"/>
        <v>日</v>
      </c>
      <c r="AO71" s="153" t="str">
        <f t="shared" si="14"/>
        <v>月</v>
      </c>
      <c r="AP71" s="153" t="str">
        <f t="shared" si="14"/>
        <v>火</v>
      </c>
      <c r="AQ71" s="153" t="str">
        <f t="shared" si="14"/>
        <v>水</v>
      </c>
      <c r="AR71" s="153" t="str">
        <f t="shared" si="14"/>
        <v>木</v>
      </c>
      <c r="AS71" s="153" t="str">
        <f t="shared" si="14"/>
        <v>金</v>
      </c>
      <c r="AT71" s="153" t="str">
        <f t="shared" si="14"/>
        <v>土</v>
      </c>
      <c r="AU71" s="153" t="str">
        <f t="shared" si="14"/>
        <v>日</v>
      </c>
      <c r="AV71" s="153" t="str">
        <f t="shared" si="14"/>
        <v>月</v>
      </c>
      <c r="AW71" s="153" t="str">
        <f t="shared" si="14"/>
        <v>火</v>
      </c>
      <c r="AX71" s="153" t="str">
        <f t="shared" si="14"/>
        <v>水</v>
      </c>
      <c r="AY71" s="153" t="str">
        <f t="shared" si="14"/>
        <v>木</v>
      </c>
      <c r="AZ71" s="153" t="str">
        <f t="shared" si="14"/>
        <v>金</v>
      </c>
      <c r="BA71" s="153" t="str">
        <f t="shared" si="14"/>
        <v>土</v>
      </c>
      <c r="BB71" s="153" t="str">
        <f t="shared" si="14"/>
        <v>日</v>
      </c>
      <c r="BC71" s="153" t="str">
        <f t="shared" si="14"/>
        <v>月</v>
      </c>
      <c r="BD71" s="153" t="str">
        <f t="shared" si="14"/>
        <v>火</v>
      </c>
      <c r="BE71" s="153" t="str">
        <f t="shared" si="14"/>
        <v>水</v>
      </c>
      <c r="BF71" s="153" t="str">
        <f t="shared" si="14"/>
        <v>木</v>
      </c>
      <c r="BG71" s="153" t="str">
        <f t="shared" si="14"/>
        <v>金</v>
      </c>
      <c r="BH71" s="153" t="str">
        <f t="shared" si="14"/>
        <v>土</v>
      </c>
      <c r="BI71" s="153" t="str">
        <f t="shared" si="14"/>
        <v>日</v>
      </c>
      <c r="BJ71" s="153" t="str">
        <f t="shared" si="14"/>
        <v>月</v>
      </c>
      <c r="BK71" s="153" t="str">
        <f t="shared" si="14"/>
        <v>火</v>
      </c>
      <c r="BL71" s="184" t="str">
        <f t="shared" si="14"/>
        <v>水</v>
      </c>
      <c r="BM71" s="185" t="str">
        <f t="shared" si="14"/>
        <v/>
      </c>
      <c r="BN71" s="319"/>
      <c r="BO71" s="319"/>
      <c r="BP71" s="319"/>
      <c r="BQ71" s="319"/>
      <c r="BR71" s="320"/>
    </row>
    <row r="72" spans="2:71" ht="31.5" customHeight="1" thickBot="1" x14ac:dyDescent="0.2">
      <c r="B72" s="321" t="str">
        <f>B46</f>
        <v>休工予定日
（土日）</v>
      </c>
      <c r="C72" s="380"/>
      <c r="D72" s="217" t="s">
        <v>72</v>
      </c>
      <c r="E72" s="115" t="s">
        <v>72</v>
      </c>
      <c r="F72" s="115"/>
      <c r="G72" s="115"/>
      <c r="H72" s="115"/>
      <c r="I72" s="115"/>
      <c r="J72" s="115"/>
      <c r="K72" s="115" t="s">
        <v>72</v>
      </c>
      <c r="L72" s="115" t="s">
        <v>72</v>
      </c>
      <c r="M72" s="115"/>
      <c r="N72" s="115"/>
      <c r="O72" s="115"/>
      <c r="P72" s="115"/>
      <c r="Q72" s="115"/>
      <c r="R72" s="115" t="s">
        <v>72</v>
      </c>
      <c r="S72" s="115" t="s">
        <v>72</v>
      </c>
      <c r="T72" s="115"/>
      <c r="U72" s="115"/>
      <c r="V72" s="115"/>
      <c r="W72" s="115"/>
      <c r="X72" s="115"/>
      <c r="Y72" s="115" t="s">
        <v>72</v>
      </c>
      <c r="Z72" s="115" t="s">
        <v>72</v>
      </c>
      <c r="AA72" s="115"/>
      <c r="AB72" s="115"/>
      <c r="AC72" s="115"/>
      <c r="AD72" s="115"/>
      <c r="AE72" s="115"/>
      <c r="AF72" s="115" t="s">
        <v>72</v>
      </c>
      <c r="AG72" s="115" t="s">
        <v>72</v>
      </c>
      <c r="AH72" s="174"/>
      <c r="AI72" s="217"/>
      <c r="AJ72" s="115"/>
      <c r="AK72" s="115"/>
      <c r="AL72" s="115"/>
      <c r="AM72" s="115" t="s">
        <v>72</v>
      </c>
      <c r="AN72" s="115" t="s">
        <v>72</v>
      </c>
      <c r="AO72" s="115"/>
      <c r="AP72" s="115"/>
      <c r="AQ72" s="115"/>
      <c r="AR72" s="115"/>
      <c r="AS72" s="115"/>
      <c r="AT72" s="115" t="s">
        <v>72</v>
      </c>
      <c r="AU72" s="115" t="s">
        <v>72</v>
      </c>
      <c r="AV72" s="115"/>
      <c r="AW72" s="115"/>
      <c r="AX72" s="115"/>
      <c r="AY72" s="115"/>
      <c r="AZ72" s="115"/>
      <c r="BA72" s="115" t="s">
        <v>72</v>
      </c>
      <c r="BB72" s="115" t="s">
        <v>72</v>
      </c>
      <c r="BC72" s="115"/>
      <c r="BD72" s="115"/>
      <c r="BE72" s="115"/>
      <c r="BF72" s="115"/>
      <c r="BG72" s="115"/>
      <c r="BH72" s="115" t="s">
        <v>72</v>
      </c>
      <c r="BI72" s="115" t="s">
        <v>72</v>
      </c>
      <c r="BJ72" s="115"/>
      <c r="BK72" s="115"/>
      <c r="BL72" s="115"/>
      <c r="BM72" s="126"/>
      <c r="BN72" s="324"/>
      <c r="BO72" s="324"/>
      <c r="BP72" s="324"/>
      <c r="BQ72" s="324"/>
      <c r="BR72" s="325"/>
    </row>
    <row r="73" spans="2:71" ht="15" customHeight="1" x14ac:dyDescent="0.15">
      <c r="B73" s="326"/>
      <c r="C73" s="363"/>
      <c r="D73" s="13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160"/>
      <c r="AF73" s="192"/>
      <c r="AG73" s="192"/>
      <c r="AH73" s="193"/>
      <c r="AI73" s="175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160"/>
      <c r="BK73" s="160"/>
      <c r="BL73" s="192"/>
      <c r="BM73" s="193"/>
      <c r="BN73" s="370"/>
      <c r="BO73" s="370"/>
      <c r="BP73" s="370"/>
      <c r="BQ73" s="370"/>
      <c r="BR73" s="371"/>
    </row>
    <row r="74" spans="2:71" ht="15" customHeight="1" x14ac:dyDescent="0.15">
      <c r="B74" s="331"/>
      <c r="C74" s="372"/>
      <c r="D74" s="140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157"/>
      <c r="AF74" s="71"/>
      <c r="AG74" s="71"/>
      <c r="AH74" s="127"/>
      <c r="AI74" s="176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157"/>
      <c r="BK74" s="157"/>
      <c r="BL74" s="71"/>
      <c r="BM74" s="127"/>
      <c r="BN74" s="334"/>
      <c r="BO74" s="334"/>
      <c r="BP74" s="334"/>
      <c r="BQ74" s="334"/>
      <c r="BR74" s="335"/>
    </row>
    <row r="75" spans="2:71" ht="15" customHeight="1" thickBot="1" x14ac:dyDescent="0.2">
      <c r="B75" s="336"/>
      <c r="C75" s="373"/>
      <c r="D75" s="141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161"/>
      <c r="AF75" s="70"/>
      <c r="AG75" s="70"/>
      <c r="AH75" s="191"/>
      <c r="AI75" s="186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161"/>
      <c r="BK75" s="161"/>
      <c r="BL75" s="70"/>
      <c r="BM75" s="128"/>
      <c r="BN75" s="58"/>
      <c r="BO75" s="59"/>
      <c r="BP75" s="59"/>
      <c r="BQ75" s="59"/>
      <c r="BR75" s="60"/>
    </row>
    <row r="76" spans="2:71" ht="15" customHeight="1" x14ac:dyDescent="0.15">
      <c r="B76" s="273" t="str">
        <f>B63</f>
        <v>休工日●</v>
      </c>
      <c r="C76" s="374"/>
      <c r="D76" s="142" t="s">
        <v>38</v>
      </c>
      <c r="E76" s="52" t="s">
        <v>38</v>
      </c>
      <c r="F76" s="52"/>
      <c r="G76" s="52"/>
      <c r="H76" s="52"/>
      <c r="I76" s="52"/>
      <c r="J76" s="52"/>
      <c r="K76" s="52" t="s">
        <v>38</v>
      </c>
      <c r="L76" s="52" t="s">
        <v>38</v>
      </c>
      <c r="M76" s="52"/>
      <c r="N76" s="52"/>
      <c r="O76" s="52"/>
      <c r="P76" s="52"/>
      <c r="Q76" s="52"/>
      <c r="R76" s="52" t="s">
        <v>38</v>
      </c>
      <c r="S76" s="52" t="s">
        <v>38</v>
      </c>
      <c r="T76" s="52"/>
      <c r="U76" s="52"/>
      <c r="V76" s="52"/>
      <c r="W76" s="52"/>
      <c r="X76" s="52"/>
      <c r="Y76" s="52" t="s">
        <v>38</v>
      </c>
      <c r="Z76" s="52" t="s">
        <v>38</v>
      </c>
      <c r="AA76" s="52"/>
      <c r="AB76" s="52"/>
      <c r="AC76" s="52"/>
      <c r="AD76" s="52"/>
      <c r="AE76" s="52"/>
      <c r="AF76" s="52" t="s">
        <v>38</v>
      </c>
      <c r="AG76" s="52" t="s">
        <v>38</v>
      </c>
      <c r="AH76" s="147"/>
      <c r="AI76" s="178"/>
      <c r="AJ76" s="52"/>
      <c r="AK76" s="52"/>
      <c r="AL76" s="52"/>
      <c r="AM76" s="52" t="s">
        <v>38</v>
      </c>
      <c r="AN76" s="52" t="s">
        <v>38</v>
      </c>
      <c r="AO76" s="52"/>
      <c r="AP76" s="52"/>
      <c r="AQ76" s="52"/>
      <c r="AR76" s="52"/>
      <c r="AS76" s="52"/>
      <c r="AT76" s="52" t="s">
        <v>38</v>
      </c>
      <c r="AU76" s="52" t="s">
        <v>38</v>
      </c>
      <c r="AV76" s="52"/>
      <c r="AW76" s="52"/>
      <c r="AX76" s="52"/>
      <c r="AY76" s="52"/>
      <c r="AZ76" s="52"/>
      <c r="BA76" s="52" t="s">
        <v>38</v>
      </c>
      <c r="BB76" s="52" t="s">
        <v>38</v>
      </c>
      <c r="BC76" s="52"/>
      <c r="BD76" s="52"/>
      <c r="BE76" s="52"/>
      <c r="BF76" s="52"/>
      <c r="BG76" s="52"/>
      <c r="BH76" s="52" t="s">
        <v>38</v>
      </c>
      <c r="BI76" s="52" t="s">
        <v>38</v>
      </c>
      <c r="BJ76" s="159"/>
      <c r="BK76" s="159"/>
      <c r="BL76" s="52"/>
      <c r="BM76" s="129"/>
      <c r="BN76" s="276">
        <f>COUNTIF(D76:BM76,"●")</f>
        <v>18</v>
      </c>
      <c r="BO76" s="276"/>
      <c r="BP76" s="276"/>
      <c r="BQ76" s="276"/>
      <c r="BR76" s="277"/>
    </row>
    <row r="77" spans="2:71" ht="15" customHeight="1" thickBot="1" x14ac:dyDescent="0.2">
      <c r="B77" s="310" t="str">
        <f>B64</f>
        <v>対象外×</v>
      </c>
      <c r="C77" s="362"/>
      <c r="D77" s="234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235"/>
      <c r="AI77" s="187"/>
      <c r="AJ77" s="143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3"/>
      <c r="BF77" s="143"/>
      <c r="BG77" s="143"/>
      <c r="BH77" s="143"/>
      <c r="BI77" s="143"/>
      <c r="BJ77" s="143"/>
      <c r="BK77" s="143"/>
      <c r="BL77" s="143"/>
      <c r="BM77" s="235"/>
      <c r="BN77" s="281">
        <f>COUNTIF(D77:BM77,"×")+COUNTIF(D77:BK77,"△")</f>
        <v>0</v>
      </c>
      <c r="BO77" s="281"/>
      <c r="BP77" s="281"/>
      <c r="BQ77" s="281"/>
      <c r="BR77" s="282"/>
      <c r="BS77" s="55"/>
    </row>
    <row r="78" spans="2:71" ht="15" customHeight="1" thickBot="1" x14ac:dyDescent="0.2">
      <c r="B78" s="283" t="str">
        <f>B52</f>
        <v>完全週休2日チェック</v>
      </c>
      <c r="C78" s="284"/>
      <c r="D78" s="228" t="str">
        <f>IF(AND($D72="○",D76=""),"NG","")</f>
        <v/>
      </c>
      <c r="E78" s="229" t="str">
        <f>IF(AND($E72="○",E76=""),"NG","")</f>
        <v/>
      </c>
      <c r="F78" s="229" t="str">
        <f>IF(AND($F72="○",F76=""),"NG","")</f>
        <v/>
      </c>
      <c r="G78" s="229" t="str">
        <f>IF(AND($G72="○",G76=""),"NG","")</f>
        <v/>
      </c>
      <c r="H78" s="229" t="str">
        <f>IF(AND($H72="○",H76=""),"NG","")</f>
        <v/>
      </c>
      <c r="I78" s="229" t="str">
        <f>IF(AND($I72="○",I76=""),"NG","")</f>
        <v/>
      </c>
      <c r="J78" s="229" t="str">
        <f>IF(AND($J72="○",J76=""),"NG","")</f>
        <v/>
      </c>
      <c r="K78" s="229" t="str">
        <f>IF(AND($K72="○",K76=""),"NG","")</f>
        <v/>
      </c>
      <c r="L78" s="229" t="str">
        <f>IF(AND($L72="○",L76=""),"NG","")</f>
        <v/>
      </c>
      <c r="M78" s="229" t="str">
        <f>IF(AND($M72="○",M76=""),"NG","")</f>
        <v/>
      </c>
      <c r="N78" s="229" t="str">
        <f>IF(AND($N72="○",N76=""),"NG","")</f>
        <v/>
      </c>
      <c r="O78" s="229" t="str">
        <f>IF(AND($O72="○",O76=""),"NG","")</f>
        <v/>
      </c>
      <c r="P78" s="229" t="str">
        <f>IF(AND($P72="○",P76=""),"NG","")</f>
        <v/>
      </c>
      <c r="Q78" s="229" t="str">
        <f>IF(AND($Q72="○",Q76=""),"NG","")</f>
        <v/>
      </c>
      <c r="R78" s="229" t="str">
        <f>IF(AND($R72="○",R76=""),"NG","")</f>
        <v/>
      </c>
      <c r="S78" s="229" t="str">
        <f>IF(AND($S72="○",S76=""),"NG","")</f>
        <v/>
      </c>
      <c r="T78" s="229" t="str">
        <f>IF(AND($T72="○",T76=""),"NG","")</f>
        <v/>
      </c>
      <c r="U78" s="229" t="str">
        <f>IF(AND($U72="○",U76=""),"NG","")</f>
        <v/>
      </c>
      <c r="V78" s="229" t="str">
        <f>IF(AND($V72="○",V76=""),"NG","")</f>
        <v/>
      </c>
      <c r="W78" s="229" t="str">
        <f>IF(AND($W72="○",W76=""),"NG","")</f>
        <v/>
      </c>
      <c r="X78" s="229" t="str">
        <f>IF(AND($X72="○",X76=""),"NG","")</f>
        <v/>
      </c>
      <c r="Y78" s="229" t="str">
        <f>IF(AND($Y72="○",Y76=""),"NG","")</f>
        <v/>
      </c>
      <c r="Z78" s="229" t="str">
        <f>IF(AND($Z72="○",Z76=""),"NG","")</f>
        <v/>
      </c>
      <c r="AA78" s="229" t="str">
        <f>IF(AND($AA72="○",AA76=""),"NG","")</f>
        <v/>
      </c>
      <c r="AB78" s="229" t="str">
        <f>IF(AND($AB72="○",AB76=""),"NG","")</f>
        <v/>
      </c>
      <c r="AC78" s="229" t="str">
        <f>IF(AND($AC72="○",AC76=""),"NG","")</f>
        <v/>
      </c>
      <c r="AD78" s="229" t="str">
        <f>IF(AND($AD72="○",AD76=""),"NG","")</f>
        <v/>
      </c>
      <c r="AE78" s="229" t="str">
        <f>IF(AND($AE72="○",AE76=""),"NG","")</f>
        <v/>
      </c>
      <c r="AF78" s="229" t="str">
        <f>IF(AND($AF72="○",AF76=""),"NG","")</f>
        <v/>
      </c>
      <c r="AG78" s="229" t="str">
        <f>IF(AND($AG72="○",AG76=""),"NG","")</f>
        <v/>
      </c>
      <c r="AH78" s="230" t="str">
        <f>IF(AND($AH72="○",AH76=""),"NG","")</f>
        <v/>
      </c>
      <c r="AI78" s="228" t="str">
        <f>IF(AND($AI72="○",AI76=""),"NG","")</f>
        <v/>
      </c>
      <c r="AJ78" s="229" t="str">
        <f>IF(AND($AJ72="○",AJ76=""),"NG","")</f>
        <v/>
      </c>
      <c r="AK78" s="229" t="str">
        <f>IF(AND($AK72="○",AK76=""),"NG","")</f>
        <v/>
      </c>
      <c r="AL78" s="229" t="str">
        <f>IF(AND($AL72="○",AL76=""),"NG","")</f>
        <v/>
      </c>
      <c r="AM78" s="229" t="str">
        <f>IF(AND($AM72="○",AM76=""),"NG","")</f>
        <v/>
      </c>
      <c r="AN78" s="229" t="str">
        <f>IF(AND($AN72="○",AN76=""),"NG","")</f>
        <v/>
      </c>
      <c r="AO78" s="229" t="str">
        <f>IF(AND($AO72="○",AO76=""),"NG","")</f>
        <v/>
      </c>
      <c r="AP78" s="229" t="str">
        <f>IF(AND($AP72="○",AP76=""),"NG","")</f>
        <v/>
      </c>
      <c r="AQ78" s="229" t="str">
        <f>IF(AND($AQ72="○",AQ76=""),"NG","")</f>
        <v/>
      </c>
      <c r="AR78" s="229" t="str">
        <f>IF(AND($AR72="○",AR76=""),"NG","")</f>
        <v/>
      </c>
      <c r="AS78" s="229" t="str">
        <f>IF(AND($AS72="○",AS76=""),"NG","")</f>
        <v/>
      </c>
      <c r="AT78" s="229" t="str">
        <f>IF(AND($AT72="○",AT76=""),"NG","")</f>
        <v/>
      </c>
      <c r="AU78" s="229" t="str">
        <f>IF(AND($AU72="○",AU76=""),"NG","")</f>
        <v/>
      </c>
      <c r="AV78" s="229" t="str">
        <f>IF(AND($AV72="○",AV76=""),"NG","")</f>
        <v/>
      </c>
      <c r="AW78" s="229" t="str">
        <f>IF(AND($AW72="○",AW76=""),"NG","")</f>
        <v/>
      </c>
      <c r="AX78" s="229" t="str">
        <f>IF(AND($AX72="○",AX76=""),"NG","")</f>
        <v/>
      </c>
      <c r="AY78" s="229" t="str">
        <f>IF(AND($AY72="○",AY76=""),"NG","")</f>
        <v/>
      </c>
      <c r="AZ78" s="229" t="str">
        <f>IF(AND($AZ72="○",AZ76=""),"NG","")</f>
        <v/>
      </c>
      <c r="BA78" s="229" t="str">
        <f>IF(AND($BA72="○",BA76=""),"NG","")</f>
        <v/>
      </c>
      <c r="BB78" s="229" t="str">
        <f>IF(AND($BB72="○",BB76=""),"NG","")</f>
        <v/>
      </c>
      <c r="BC78" s="229" t="str">
        <f>IF(AND($BC72="○",BC76=""),"NG","")</f>
        <v/>
      </c>
      <c r="BD78" s="229" t="str">
        <f>IF(AND($BD72="○",BD76=""),"NG","")</f>
        <v/>
      </c>
      <c r="BE78" s="229" t="str">
        <f>IF(AND($BE72="○",BE76=""),"NG","")</f>
        <v/>
      </c>
      <c r="BF78" s="229" t="str">
        <f>IF(AND($BF72="○",BF76=""),"NG","")</f>
        <v/>
      </c>
      <c r="BG78" s="229" t="str">
        <f>IF(AND($BG72="○",BG76=""),"NG","")</f>
        <v/>
      </c>
      <c r="BH78" s="229" t="str">
        <f>IF(AND($BH72="○",BH76=""),"NG","")</f>
        <v/>
      </c>
      <c r="BI78" s="229" t="str">
        <f>IF(AND($BI72="○",BI76=""),"NG","")</f>
        <v/>
      </c>
      <c r="BJ78" s="229" t="str">
        <f>IF(AND($BJ72="○",BJ76=""),"NG","")</f>
        <v/>
      </c>
      <c r="BK78" s="229" t="str">
        <f>IF(AND($BK72="○",BK76=""),"NG","")</f>
        <v/>
      </c>
      <c r="BL78" s="229" t="str">
        <f>IF(AND($BL72="○",BL76=""),"NG","")</f>
        <v/>
      </c>
      <c r="BM78" s="230" t="str">
        <f>IF(AND($BM72="○",BM76=""),"NG","")</f>
        <v/>
      </c>
      <c r="BN78" s="285" t="str">
        <f>IF(COUNTIF(D78:BM78,"NG")&gt;0,"NG","OK")</f>
        <v>OK</v>
      </c>
      <c r="BO78" s="286"/>
      <c r="BP78" s="286"/>
      <c r="BQ78" s="286"/>
      <c r="BR78" s="287"/>
      <c r="BS78" s="55"/>
    </row>
    <row r="79" spans="2:71" ht="18.75" customHeight="1" thickBot="1" x14ac:dyDescent="0.2">
      <c r="B79" s="54"/>
      <c r="C79" s="220"/>
      <c r="D79" s="355" t="s">
        <v>35</v>
      </c>
      <c r="E79" s="356"/>
      <c r="F79" s="356"/>
      <c r="G79" s="357"/>
      <c r="H79" s="358">
        <f>IF(AND(YEAR($AP$3)=YEAR(D70),MONTH($AP$3)=MONTH(D70)),$AP$3-D70+1,DAY(EOMONTH(D70,0)))</f>
        <v>31</v>
      </c>
      <c r="I79" s="359"/>
      <c r="J79" s="360" t="s">
        <v>51</v>
      </c>
      <c r="K79" s="361"/>
      <c r="L79" s="361"/>
      <c r="M79" s="361"/>
      <c r="N79" s="364">
        <f>COUNTIF(D77:AH77,"×")</f>
        <v>0</v>
      </c>
      <c r="O79" s="365"/>
      <c r="P79" s="366" t="s">
        <v>43</v>
      </c>
      <c r="Q79" s="367"/>
      <c r="R79" s="367"/>
      <c r="S79" s="367"/>
      <c r="T79" s="368">
        <f>H79-N79</f>
        <v>31</v>
      </c>
      <c r="U79" s="369"/>
      <c r="V79" s="360" t="str">
        <f>V53</f>
        <v>土日数</v>
      </c>
      <c r="W79" s="361"/>
      <c r="X79" s="361"/>
      <c r="Y79" s="361"/>
      <c r="Z79" s="350">
        <f>COUNTIF(D72:AH72,"○")</f>
        <v>10</v>
      </c>
      <c r="AA79" s="351"/>
      <c r="AB79" s="348" t="s">
        <v>15</v>
      </c>
      <c r="AC79" s="348"/>
      <c r="AD79" s="348"/>
      <c r="AE79" s="349"/>
      <c r="AF79" s="352">
        <f>COUNTIF(D76:AH76,"●")</f>
        <v>10</v>
      </c>
      <c r="AG79" s="353"/>
      <c r="AH79" s="354"/>
      <c r="AI79" s="355" t="s">
        <v>35</v>
      </c>
      <c r="AJ79" s="356"/>
      <c r="AK79" s="356"/>
      <c r="AL79" s="357"/>
      <c r="AM79" s="358">
        <f>IF(MONTH(AP$3)=AI69,AP$3-AI70+1,DAY(EOMONTH(AI70,0)))</f>
        <v>30</v>
      </c>
      <c r="AN79" s="359"/>
      <c r="AO79" s="360" t="s">
        <v>51</v>
      </c>
      <c r="AP79" s="361"/>
      <c r="AQ79" s="361"/>
      <c r="AR79" s="361"/>
      <c r="AS79" s="364">
        <f>COUNTIF(AI77:BM77,"×")</f>
        <v>0</v>
      </c>
      <c r="AT79" s="365"/>
      <c r="AU79" s="366" t="s">
        <v>43</v>
      </c>
      <c r="AV79" s="367"/>
      <c r="AW79" s="367"/>
      <c r="AX79" s="367"/>
      <c r="AY79" s="368">
        <f>AM79-AS79</f>
        <v>30</v>
      </c>
      <c r="AZ79" s="369"/>
      <c r="BA79" s="360" t="str">
        <f>V53</f>
        <v>土日数</v>
      </c>
      <c r="BB79" s="361"/>
      <c r="BC79" s="361"/>
      <c r="BD79" s="361"/>
      <c r="BE79" s="378">
        <f>COUNTIF(AI72:BM72,"○")</f>
        <v>8</v>
      </c>
      <c r="BF79" s="379"/>
      <c r="BG79" s="348" t="s">
        <v>15</v>
      </c>
      <c r="BH79" s="348"/>
      <c r="BI79" s="348"/>
      <c r="BJ79" s="349"/>
      <c r="BK79" s="375">
        <f>COUNTIF(AI76:BM76,"●")</f>
        <v>8</v>
      </c>
      <c r="BL79" s="376"/>
      <c r="BM79" s="377"/>
      <c r="BN79" s="148"/>
    </row>
    <row r="80" spans="2:71" ht="18.75" customHeight="1" thickBot="1" x14ac:dyDescent="0.2">
      <c r="B80" s="54"/>
      <c r="C80" s="220"/>
      <c r="D80" s="256" t="s">
        <v>49</v>
      </c>
      <c r="E80" s="257"/>
      <c r="F80" s="257"/>
      <c r="G80" s="258"/>
      <c r="H80" s="198">
        <f>AF79</f>
        <v>10</v>
      </c>
      <c r="I80" s="195" t="s">
        <v>42</v>
      </c>
      <c r="J80" s="199">
        <f>T79</f>
        <v>31</v>
      </c>
      <c r="K80" s="204" t="s">
        <v>12</v>
      </c>
      <c r="L80" s="259">
        <f>H80/J80*100</f>
        <v>32.258064516129032</v>
      </c>
      <c r="M80" s="259"/>
      <c r="N80" s="204" t="s">
        <v>13</v>
      </c>
      <c r="O80" s="260" t="str">
        <f>IF(L80&gt;28.5,"OK",IF(L80=28.5,"OK",IF(L80&lt;28.5,"NG")))</f>
        <v>OK</v>
      </c>
      <c r="P80" s="261"/>
      <c r="Q80" s="262"/>
      <c r="R80" s="263" t="s">
        <v>50</v>
      </c>
      <c r="S80" s="264"/>
      <c r="T80" s="264"/>
      <c r="U80" s="265"/>
      <c r="V80" s="197">
        <f>AF79</f>
        <v>10</v>
      </c>
      <c r="W80" s="205" t="s">
        <v>42</v>
      </c>
      <c r="X80" s="200">
        <f>Z79</f>
        <v>10</v>
      </c>
      <c r="Y80" s="196" t="s">
        <v>12</v>
      </c>
      <c r="Z80" s="266">
        <f>IFERROR(V80/X80*100,0)</f>
        <v>100</v>
      </c>
      <c r="AA80" s="266"/>
      <c r="AB80" s="194" t="s">
        <v>13</v>
      </c>
      <c r="AC80" s="267" t="str">
        <f>IF(Z80&gt;100,"OK",IF(Z80=100,"OK",IF(Z80&lt;100,"NG")))</f>
        <v>OK</v>
      </c>
      <c r="AD80" s="268"/>
      <c r="AE80" s="269"/>
      <c r="AF80" s="270" t="str">
        <f>IF(OR(L80&gt;=28.5,Z80&gt;=100),"OK","NG")</f>
        <v>OK</v>
      </c>
      <c r="AG80" s="271"/>
      <c r="AH80" s="272"/>
      <c r="AI80" s="256" t="s">
        <v>49</v>
      </c>
      <c r="AJ80" s="257"/>
      <c r="AK80" s="257"/>
      <c r="AL80" s="258"/>
      <c r="AM80" s="198">
        <f>BK79</f>
        <v>8</v>
      </c>
      <c r="AN80" s="195" t="s">
        <v>42</v>
      </c>
      <c r="AO80" s="199">
        <f>AY79</f>
        <v>30</v>
      </c>
      <c r="AP80" s="204" t="s">
        <v>12</v>
      </c>
      <c r="AQ80" s="259">
        <f>AM80/AO80*100</f>
        <v>26.666666666666668</v>
      </c>
      <c r="AR80" s="259"/>
      <c r="AS80" s="204" t="s">
        <v>13</v>
      </c>
      <c r="AT80" s="260" t="str">
        <f>IF(AQ80&gt;28.5,"OK",IF(AQ80=28.5,"OK",IF(AQ80&lt;28.5,"NG")))</f>
        <v>NG</v>
      </c>
      <c r="AU80" s="261"/>
      <c r="AV80" s="262"/>
      <c r="AW80" s="263" t="s">
        <v>50</v>
      </c>
      <c r="AX80" s="264"/>
      <c r="AY80" s="264"/>
      <c r="AZ80" s="265"/>
      <c r="BA80" s="197">
        <f>BK79</f>
        <v>8</v>
      </c>
      <c r="BB80" s="205" t="s">
        <v>42</v>
      </c>
      <c r="BC80" s="200">
        <f>BE79</f>
        <v>8</v>
      </c>
      <c r="BD80" s="196" t="s">
        <v>12</v>
      </c>
      <c r="BE80" s="266">
        <f>IFERROR(BA80/BC80*100,0)</f>
        <v>100</v>
      </c>
      <c r="BF80" s="266"/>
      <c r="BG80" s="194" t="s">
        <v>13</v>
      </c>
      <c r="BH80" s="267" t="str">
        <f>IF(BE80&gt;100,"OK",IF(BE80=100,"OK",IF(BE80&lt;100,"NG")))</f>
        <v>OK</v>
      </c>
      <c r="BI80" s="268"/>
      <c r="BJ80" s="269"/>
      <c r="BK80" s="270" t="str">
        <f>IF(OR(AQ80&gt;=28.5,BE80&gt;=100),"OK","NG")</f>
        <v>OK</v>
      </c>
      <c r="BL80" s="271"/>
      <c r="BM80" s="272"/>
      <c r="BN80" s="148"/>
    </row>
    <row r="81" spans="2:73" ht="11.25" customHeight="1" x14ac:dyDescent="0.15">
      <c r="B81" s="22"/>
      <c r="C81" s="23"/>
      <c r="D81" s="24"/>
      <c r="E81" s="29"/>
      <c r="F81" s="6"/>
      <c r="G81" s="245"/>
      <c r="H81" s="246"/>
      <c r="I81" s="247"/>
      <c r="J81" s="6"/>
      <c r="K81" s="37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8"/>
    </row>
    <row r="82" spans="2:73" ht="11.25" customHeight="1" x14ac:dyDescent="0.15">
      <c r="B82" s="22"/>
      <c r="C82" s="23"/>
      <c r="D82" s="24"/>
      <c r="E82" s="29"/>
      <c r="F82" s="6"/>
      <c r="G82" s="245"/>
      <c r="H82" s="246"/>
      <c r="I82" s="247"/>
      <c r="J82" s="6"/>
      <c r="K82" s="37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8"/>
    </row>
    <row r="83" spans="2:73" s="64" customFormat="1" ht="15" customHeight="1" thickBot="1" x14ac:dyDescent="0.2">
      <c r="B83" s="82"/>
      <c r="C83" s="82"/>
      <c r="D83" s="99" t="s">
        <v>14</v>
      </c>
      <c r="E83" s="100"/>
      <c r="F83" s="101"/>
      <c r="G83" s="102"/>
      <c r="H83" s="103"/>
      <c r="I83" s="103"/>
      <c r="J83" s="104"/>
      <c r="K83" s="105"/>
      <c r="L83" s="101"/>
      <c r="M83" s="101"/>
      <c r="N83" s="101"/>
      <c r="O83" s="101"/>
      <c r="P83" s="104"/>
      <c r="Q83" s="104"/>
      <c r="R83" s="101"/>
      <c r="S83" s="101"/>
      <c r="T83" s="106"/>
      <c r="U83" s="106"/>
      <c r="V83" s="106"/>
      <c r="W83" s="106"/>
      <c r="X83" s="106"/>
      <c r="Y83" s="99"/>
      <c r="Z83" s="106"/>
      <c r="AA83" s="88"/>
      <c r="AB83" s="88"/>
      <c r="AC83" s="88"/>
      <c r="AD83" s="89"/>
      <c r="AE83" s="90"/>
      <c r="AF83" s="91"/>
      <c r="AG83" s="91"/>
      <c r="AH83" s="91"/>
      <c r="AI83" s="91"/>
      <c r="AJ83" s="91"/>
      <c r="AK83" s="91"/>
      <c r="AL83" s="91"/>
      <c r="AM83" s="219"/>
      <c r="AN83" s="219"/>
      <c r="AO83" s="219"/>
      <c r="AP83" s="219"/>
      <c r="AQ83" s="219"/>
      <c r="AR83" s="91"/>
      <c r="AS83" s="240" t="s">
        <v>84</v>
      </c>
      <c r="AT83" s="219"/>
      <c r="AU83" s="219"/>
      <c r="AV83" s="219"/>
      <c r="AW83" s="219"/>
      <c r="AX83" s="219"/>
      <c r="AY83" s="91"/>
      <c r="AZ83" s="91"/>
      <c r="BA83" s="219"/>
      <c r="BB83" s="219"/>
      <c r="BC83" s="219"/>
      <c r="BD83" s="219"/>
      <c r="BE83" s="219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</row>
    <row r="84" spans="2:73" s="64" customFormat="1" ht="15" customHeight="1" x14ac:dyDescent="0.15">
      <c r="B84" s="82"/>
      <c r="C84" s="82"/>
      <c r="D84" s="93"/>
      <c r="E84" s="93"/>
      <c r="F84" s="92" t="s">
        <v>7</v>
      </c>
      <c r="G84" s="112" t="s">
        <v>11</v>
      </c>
      <c r="H84" s="51" t="s">
        <v>9</v>
      </c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3"/>
      <c r="W84" s="83"/>
      <c r="X84" s="83" t="s">
        <v>39</v>
      </c>
      <c r="Y84" s="83" t="s">
        <v>77</v>
      </c>
      <c r="Z84" s="83" t="s">
        <v>10</v>
      </c>
      <c r="AA84" s="51"/>
      <c r="AB84" s="51"/>
      <c r="AC84" s="51"/>
      <c r="AD84" s="51"/>
      <c r="AE84" s="51"/>
      <c r="AF84" s="219"/>
      <c r="AG84" s="219"/>
      <c r="AH84" s="219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346" t="s">
        <v>90</v>
      </c>
      <c r="AU84" s="346"/>
      <c r="AV84" s="346"/>
      <c r="AW84" s="346"/>
      <c r="AX84" s="346"/>
      <c r="AY84" s="346"/>
      <c r="AZ84" s="346"/>
      <c r="BA84" s="346"/>
      <c r="BB84" s="346"/>
      <c r="BC84" s="218"/>
      <c r="BD84" s="338" t="s">
        <v>86</v>
      </c>
      <c r="BE84" s="339"/>
      <c r="BF84" s="339"/>
      <c r="BG84" s="241"/>
      <c r="BH84" s="242"/>
      <c r="BI84" s="242"/>
      <c r="BJ84" s="242"/>
      <c r="BK84" s="93"/>
      <c r="BL84" s="93"/>
      <c r="BM84" s="93"/>
      <c r="BN84" s="93"/>
      <c r="BO84" s="93"/>
      <c r="BP84" s="93"/>
      <c r="BQ84" s="93"/>
      <c r="BR84" s="93"/>
      <c r="BU84" s="64" t="s">
        <v>87</v>
      </c>
    </row>
    <row r="85" spans="2:73" s="64" customFormat="1" ht="15" customHeight="1" thickBot="1" x14ac:dyDescent="0.2">
      <c r="B85" s="82"/>
      <c r="C85" s="82"/>
      <c r="D85" s="93"/>
      <c r="E85" s="93"/>
      <c r="F85" s="236" t="s">
        <v>80</v>
      </c>
      <c r="G85" s="113" t="s">
        <v>11</v>
      </c>
      <c r="H85" s="51" t="s">
        <v>81</v>
      </c>
      <c r="I85" s="94"/>
      <c r="J85" s="95"/>
      <c r="K85" s="96"/>
      <c r="L85" s="51"/>
      <c r="M85" s="97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 t="s">
        <v>71</v>
      </c>
      <c r="Y85" s="83" t="s">
        <v>77</v>
      </c>
      <c r="Z85" s="83" t="s">
        <v>70</v>
      </c>
      <c r="AA85" s="214"/>
      <c r="AB85" s="83"/>
      <c r="AC85" s="51"/>
      <c r="AD85" s="51"/>
      <c r="AE85" s="51"/>
      <c r="AF85" s="51"/>
      <c r="AG85" s="51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346"/>
      <c r="AU85" s="346"/>
      <c r="AV85" s="346"/>
      <c r="AW85" s="346"/>
      <c r="AX85" s="346"/>
      <c r="AY85" s="346"/>
      <c r="AZ85" s="346"/>
      <c r="BA85" s="346"/>
      <c r="BB85" s="346"/>
      <c r="BC85" s="93"/>
      <c r="BD85" s="340"/>
      <c r="BE85" s="341"/>
      <c r="BF85" s="341"/>
      <c r="BG85" s="241"/>
      <c r="BH85" s="242"/>
      <c r="BI85" s="242"/>
      <c r="BJ85" s="242"/>
      <c r="BK85" s="93"/>
      <c r="BL85" s="93"/>
      <c r="BM85" s="93"/>
      <c r="BN85" s="93"/>
      <c r="BO85" s="93"/>
      <c r="BP85" s="93"/>
      <c r="BQ85" s="93"/>
      <c r="BR85" s="93"/>
      <c r="BU85" s="64" t="s">
        <v>85</v>
      </c>
    </row>
    <row r="86" spans="2:73" s="64" customFormat="1" ht="15" customHeight="1" x14ac:dyDescent="0.15">
      <c r="B86" s="82"/>
      <c r="C86" s="82"/>
      <c r="D86" s="207"/>
      <c r="E86" s="207"/>
      <c r="F86" s="236" t="s">
        <v>82</v>
      </c>
      <c r="G86" s="113" t="s">
        <v>11</v>
      </c>
      <c r="H86" s="51" t="s">
        <v>78</v>
      </c>
      <c r="I86" s="94"/>
      <c r="J86" s="95"/>
      <c r="K86" s="96"/>
      <c r="L86" s="51"/>
      <c r="M86" s="97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 t="s">
        <v>38</v>
      </c>
      <c r="Y86" s="83" t="s">
        <v>77</v>
      </c>
      <c r="Z86" s="83" t="s">
        <v>8</v>
      </c>
      <c r="AA86" s="51"/>
      <c r="AB86" s="51"/>
      <c r="AC86" s="51"/>
      <c r="AD86" s="51"/>
      <c r="AE86" s="51"/>
      <c r="AF86" s="219"/>
      <c r="AG86" s="219"/>
      <c r="AH86" s="219"/>
      <c r="AI86" s="92"/>
      <c r="AJ86" s="92"/>
      <c r="AK86" s="92"/>
      <c r="AL86" s="92"/>
      <c r="AM86" s="51"/>
      <c r="AN86" s="51"/>
      <c r="AO86" s="347"/>
      <c r="AP86" s="347"/>
      <c r="AQ86" s="347"/>
      <c r="AR86" s="347"/>
      <c r="AS86" s="347"/>
      <c r="AT86" s="346" t="s">
        <v>88</v>
      </c>
      <c r="AU86" s="346"/>
      <c r="AV86" s="346"/>
      <c r="AW86" s="346"/>
      <c r="AX86" s="346"/>
      <c r="AY86" s="346"/>
      <c r="AZ86" s="346"/>
      <c r="BA86" s="346"/>
      <c r="BB86" s="346"/>
      <c r="BC86" s="207"/>
      <c r="BD86" s="342" t="s">
        <v>86</v>
      </c>
      <c r="BE86" s="343"/>
      <c r="BF86" s="343"/>
      <c r="BG86" s="243"/>
      <c r="BH86" s="244"/>
      <c r="BI86" s="244"/>
      <c r="BJ86" s="244"/>
      <c r="BK86" s="207"/>
      <c r="BL86" s="207"/>
      <c r="BM86" s="207"/>
      <c r="BN86" s="93"/>
      <c r="BO86" s="93"/>
      <c r="BP86" s="93"/>
      <c r="BQ86" s="93"/>
      <c r="BR86" s="93"/>
    </row>
    <row r="87" spans="2:73" s="64" customFormat="1" ht="15" customHeight="1" thickBot="1" x14ac:dyDescent="0.2">
      <c r="B87" s="82"/>
      <c r="C87" s="82"/>
      <c r="D87" s="207"/>
      <c r="E87" s="93"/>
      <c r="F87" s="236" t="s">
        <v>83</v>
      </c>
      <c r="G87" s="114" t="s">
        <v>11</v>
      </c>
      <c r="H87" s="84" t="s">
        <v>79</v>
      </c>
      <c r="I87" s="51"/>
      <c r="J87" s="85"/>
      <c r="K87" s="86"/>
      <c r="L87" s="86"/>
      <c r="M87" s="51"/>
      <c r="N87" s="87"/>
      <c r="O87" s="98"/>
      <c r="P87" s="98"/>
      <c r="Q87" s="98"/>
      <c r="R87" s="98"/>
      <c r="S87" s="98"/>
      <c r="T87" s="98"/>
      <c r="U87" s="98"/>
      <c r="V87" s="83"/>
      <c r="W87" s="83"/>
      <c r="X87" s="83" t="s">
        <v>37</v>
      </c>
      <c r="Y87" s="83" t="s">
        <v>77</v>
      </c>
      <c r="Z87" s="83" t="s">
        <v>36</v>
      </c>
      <c r="AA87" s="51"/>
      <c r="AB87" s="51"/>
      <c r="AC87" s="51"/>
      <c r="AD87" s="51"/>
      <c r="AE87" s="51"/>
      <c r="AF87" s="221"/>
      <c r="AG87" s="221"/>
      <c r="AH87" s="221"/>
      <c r="AI87" s="221"/>
      <c r="AJ87" s="221"/>
      <c r="AK87" s="221"/>
      <c r="AL87" s="221"/>
      <c r="AM87" s="51"/>
      <c r="AN87" s="51"/>
      <c r="AO87" s="347"/>
      <c r="AP87" s="347"/>
      <c r="AQ87" s="347"/>
      <c r="AR87" s="347"/>
      <c r="AS87" s="347"/>
      <c r="AT87" s="346"/>
      <c r="AU87" s="346"/>
      <c r="AV87" s="346"/>
      <c r="AW87" s="346"/>
      <c r="AX87" s="346"/>
      <c r="AY87" s="346"/>
      <c r="AZ87" s="346"/>
      <c r="BA87" s="346"/>
      <c r="BB87" s="346"/>
      <c r="BC87" s="207"/>
      <c r="BD87" s="344"/>
      <c r="BE87" s="345"/>
      <c r="BF87" s="345"/>
      <c r="BG87" s="243"/>
      <c r="BH87" s="244"/>
      <c r="BI87" s="244"/>
      <c r="BJ87" s="244"/>
      <c r="BK87" s="93"/>
      <c r="BL87" s="93"/>
      <c r="BM87" s="93"/>
      <c r="BN87" s="93"/>
      <c r="BO87" s="93"/>
      <c r="BP87" s="93"/>
      <c r="BQ87" s="93"/>
      <c r="BR87" s="93"/>
    </row>
    <row r="88" spans="2:73" s="64" customFormat="1" ht="15" customHeight="1" x14ac:dyDescent="0.15">
      <c r="B88" s="82"/>
      <c r="C88" s="82"/>
      <c r="D88" s="92"/>
      <c r="E88" s="114"/>
      <c r="F88" s="84"/>
      <c r="G88" s="51"/>
      <c r="H88" s="85"/>
      <c r="I88" s="86"/>
      <c r="J88" s="86"/>
      <c r="K88" s="51"/>
      <c r="L88" s="87"/>
      <c r="M88" s="83"/>
      <c r="N88" s="83"/>
      <c r="O88" s="83"/>
      <c r="P88" s="83"/>
      <c r="Q88" s="83"/>
      <c r="R88" s="83"/>
      <c r="S88" s="83"/>
      <c r="T88" s="98"/>
      <c r="U88" s="98"/>
      <c r="V88" s="98"/>
      <c r="W88" s="98"/>
      <c r="X88" s="98"/>
      <c r="Y88" s="98"/>
      <c r="Z88" s="98"/>
      <c r="AA88" s="93"/>
      <c r="AB88" s="51"/>
      <c r="AC88" s="91"/>
      <c r="AD88" s="221"/>
      <c r="AE88" s="221"/>
      <c r="AF88" s="221"/>
      <c r="AG88" s="91"/>
      <c r="AH88" s="91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3"/>
      <c r="BM88" s="93"/>
      <c r="BN88" s="93"/>
      <c r="BO88" s="93"/>
      <c r="BP88" s="93"/>
      <c r="BQ88" s="93"/>
      <c r="BR88" s="93"/>
    </row>
    <row r="89" spans="2:73" s="64" customFormat="1" ht="14.25" customHeight="1" x14ac:dyDescent="0.15">
      <c r="B89" s="82"/>
      <c r="C89" s="82"/>
      <c r="D89" s="91"/>
      <c r="E89" s="114"/>
      <c r="F89" s="84"/>
      <c r="G89" s="51"/>
      <c r="H89" s="85"/>
      <c r="I89" s="86"/>
      <c r="J89" s="86"/>
      <c r="K89" s="51"/>
      <c r="L89" s="87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3"/>
      <c r="AB89" s="51"/>
      <c r="AC89" s="91"/>
      <c r="AD89" s="91"/>
      <c r="AE89" s="91"/>
      <c r="AF89" s="91"/>
      <c r="AG89" s="91"/>
      <c r="AH89" s="91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93"/>
      <c r="BQ89" s="93"/>
      <c r="BR89" s="93"/>
    </row>
    <row r="90" spans="2:73" s="64" customFormat="1" ht="14.25" customHeight="1" x14ac:dyDescent="0.15">
      <c r="B90" s="82"/>
      <c r="C90" s="82"/>
      <c r="D90" s="91"/>
      <c r="E90" s="114"/>
      <c r="F90" s="84"/>
      <c r="G90" s="51"/>
      <c r="H90" s="85"/>
      <c r="I90" s="86"/>
      <c r="J90" s="86"/>
      <c r="K90" s="51"/>
      <c r="L90" s="87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3"/>
      <c r="AB90" s="51"/>
      <c r="AC90" s="91"/>
      <c r="AD90" s="91"/>
      <c r="AE90" s="91"/>
      <c r="AF90" s="91"/>
      <c r="AG90" s="91"/>
      <c r="AH90" s="91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93"/>
      <c r="AZ90" s="93"/>
      <c r="BA90" s="93"/>
      <c r="BB90" s="93"/>
      <c r="BC90" s="93"/>
      <c r="BD90" s="93"/>
      <c r="BE90" s="93"/>
      <c r="BF90" s="93"/>
      <c r="BG90" s="93"/>
      <c r="BH90" s="93"/>
      <c r="BI90" s="93"/>
      <c r="BJ90" s="93"/>
      <c r="BK90" s="93"/>
      <c r="BL90" s="93"/>
      <c r="BM90" s="93"/>
      <c r="BN90" s="93"/>
      <c r="BO90" s="93"/>
      <c r="BP90" s="93"/>
      <c r="BQ90" s="93"/>
      <c r="BR90" s="93"/>
    </row>
    <row r="91" spans="2:73" ht="14.25" customHeight="1" x14ac:dyDescent="0.15">
      <c r="B91" s="22"/>
      <c r="C91" s="23"/>
      <c r="D91" s="223"/>
      <c r="E91" s="29"/>
      <c r="F91" s="6"/>
      <c r="G91" s="30"/>
      <c r="H91" s="31"/>
      <c r="I91" s="32"/>
      <c r="J91" s="6"/>
      <c r="K91" s="33"/>
      <c r="L91" s="10"/>
      <c r="M91" s="10"/>
      <c r="N91" s="10"/>
      <c r="O91" s="10"/>
      <c r="P91" s="10"/>
      <c r="Q91" s="9"/>
      <c r="R91" s="10"/>
      <c r="S91" s="9"/>
      <c r="T91" s="9"/>
      <c r="U91" s="10"/>
      <c r="V91" s="10"/>
      <c r="W91" s="10"/>
      <c r="X91" s="10"/>
      <c r="Y91" s="10"/>
      <c r="Z91" s="8"/>
    </row>
    <row r="92" spans="2:73" ht="14.25" customHeight="1" x14ac:dyDescent="0.15">
      <c r="B92" s="22"/>
      <c r="C92" s="23"/>
      <c r="D92" s="222"/>
      <c r="E92" s="25"/>
      <c r="F92" s="6"/>
      <c r="G92" s="26"/>
      <c r="H92" s="27"/>
      <c r="I92" s="27"/>
      <c r="J92" s="6"/>
      <c r="K92" s="28"/>
      <c r="L92" s="10"/>
      <c r="M92" s="10"/>
      <c r="N92" s="10"/>
      <c r="O92" s="10"/>
      <c r="R92" s="10"/>
      <c r="S92" s="10"/>
      <c r="T92" s="10"/>
      <c r="U92" s="10"/>
      <c r="V92" s="10"/>
      <c r="W92" s="10"/>
      <c r="X92" s="10"/>
      <c r="Y92" s="10"/>
      <c r="Z92" s="8"/>
    </row>
    <row r="93" spans="2:73" ht="14.25" customHeight="1" x14ac:dyDescent="0.15">
      <c r="B93" s="50"/>
      <c r="C93" s="22"/>
      <c r="D93" s="23"/>
      <c r="E93" s="24"/>
      <c r="F93" s="25"/>
      <c r="G93" s="6"/>
      <c r="H93" s="26"/>
      <c r="I93" s="27"/>
      <c r="J93" s="27"/>
      <c r="K93" s="6"/>
      <c r="L93" s="28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8"/>
    </row>
    <row r="94" spans="2:73" ht="14.25" customHeight="1" x14ac:dyDescent="0.15">
      <c r="B94" s="50"/>
      <c r="C94" s="22"/>
      <c r="D94" s="23"/>
      <c r="E94" s="24"/>
      <c r="F94" s="25"/>
      <c r="G94" s="6"/>
      <c r="H94" s="26"/>
      <c r="I94" s="27"/>
      <c r="J94" s="27"/>
      <c r="K94" s="6"/>
      <c r="L94" s="28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8"/>
    </row>
    <row r="95" spans="2:73" ht="14.25" customHeight="1" x14ac:dyDescent="0.15">
      <c r="B95" s="50"/>
      <c r="C95" s="22"/>
      <c r="D95" s="23"/>
      <c r="E95" s="24"/>
      <c r="F95" s="29"/>
      <c r="G95" s="6"/>
      <c r="H95" s="30"/>
      <c r="I95" s="31"/>
      <c r="J95" s="32"/>
      <c r="K95" s="6"/>
      <c r="L95" s="33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8"/>
    </row>
    <row r="96" spans="2:73" ht="14.25" customHeight="1" x14ac:dyDescent="0.15">
      <c r="B96" s="50"/>
      <c r="C96" s="22"/>
      <c r="D96" s="23"/>
      <c r="E96" s="24"/>
      <c r="F96" s="29"/>
      <c r="G96" s="6"/>
      <c r="H96" s="30"/>
      <c r="I96" s="31"/>
      <c r="J96" s="32"/>
      <c r="K96" s="6"/>
      <c r="L96" s="34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8"/>
    </row>
    <row r="97" spans="2:27" ht="14.25" customHeight="1" x14ac:dyDescent="0.15">
      <c r="B97" s="50"/>
      <c r="C97" s="22"/>
      <c r="D97" s="23"/>
      <c r="E97" s="24"/>
      <c r="F97" s="29"/>
      <c r="G97" s="6"/>
      <c r="H97" s="30"/>
      <c r="I97" s="31"/>
      <c r="J97" s="32"/>
      <c r="K97" s="6"/>
      <c r="L97" s="34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8"/>
    </row>
    <row r="98" spans="2:27" ht="14.25" customHeight="1" x14ac:dyDescent="0.15">
      <c r="B98" s="50"/>
      <c r="C98" s="22"/>
      <c r="D98" s="23"/>
      <c r="E98" s="24"/>
      <c r="F98" s="25"/>
      <c r="G98" s="6"/>
      <c r="H98" s="26"/>
      <c r="I98" s="27"/>
      <c r="J98" s="27"/>
      <c r="K98" s="6"/>
      <c r="L98" s="28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8"/>
    </row>
    <row r="99" spans="2:27" ht="14.25" customHeight="1" x14ac:dyDescent="0.15">
      <c r="B99" s="50"/>
      <c r="C99" s="22"/>
      <c r="D99" s="23"/>
      <c r="E99" s="24"/>
      <c r="F99" s="25"/>
      <c r="G99" s="6"/>
      <c r="H99"/>
      <c r="I99" s="27"/>
      <c r="J99" s="27"/>
      <c r="K99" s="6"/>
      <c r="L99" s="34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8"/>
    </row>
    <row r="100" spans="2:27" ht="17.25" customHeight="1" x14ac:dyDescent="0.15">
      <c r="B100" s="50"/>
      <c r="C100" s="22"/>
      <c r="D100" s="23"/>
      <c r="E100" s="24"/>
      <c r="F100" s="25"/>
      <c r="G100" s="6"/>
      <c r="H100"/>
      <c r="I100" s="27"/>
      <c r="J100" s="27"/>
      <c r="K100" s="6"/>
      <c r="L100" s="34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8"/>
    </row>
    <row r="101" spans="2:27" ht="17.25" customHeight="1" x14ac:dyDescent="0.15">
      <c r="B101" s="50"/>
      <c r="C101" s="22"/>
      <c r="D101" s="23"/>
      <c r="E101" s="24"/>
      <c r="F101" s="29"/>
      <c r="G101" s="6"/>
      <c r="H101" s="30"/>
      <c r="I101" s="35"/>
      <c r="J101" s="36"/>
      <c r="K101" s="6"/>
      <c r="L101" s="37"/>
      <c r="M101" s="10"/>
      <c r="N101" s="10"/>
      <c r="O101" s="10"/>
      <c r="P101" s="10"/>
      <c r="Q101" s="10"/>
      <c r="R101" s="10"/>
      <c r="S101" s="10"/>
      <c r="T101" s="10"/>
      <c r="U101" s="9"/>
      <c r="V101" s="10"/>
      <c r="W101" s="10"/>
      <c r="X101" s="10"/>
      <c r="Y101" s="10"/>
      <c r="Z101" s="10"/>
      <c r="AA101" s="8"/>
    </row>
    <row r="102" spans="2:27" ht="17.25" customHeight="1" x14ac:dyDescent="0.15">
      <c r="B102" s="50"/>
      <c r="C102" s="22"/>
      <c r="D102" s="23"/>
      <c r="E102" s="24"/>
      <c r="F102" s="29"/>
      <c r="G102" s="6"/>
      <c r="H102" s="30"/>
      <c r="I102" s="35"/>
      <c r="J102" s="36"/>
      <c r="K102" s="6"/>
      <c r="L102" s="38"/>
      <c r="M102" s="10"/>
      <c r="N102" s="10"/>
      <c r="O102" s="10"/>
      <c r="P102" s="10"/>
      <c r="Q102" s="10"/>
      <c r="R102" s="10"/>
      <c r="S102" s="10"/>
      <c r="T102" s="10"/>
      <c r="U102" s="9"/>
      <c r="V102" s="10"/>
      <c r="W102" s="10"/>
      <c r="X102" s="10"/>
      <c r="Y102" s="10"/>
      <c r="Z102" s="10"/>
      <c r="AA102" s="8"/>
    </row>
    <row r="103" spans="2:27" ht="17.25" customHeight="1" x14ac:dyDescent="0.15">
      <c r="B103" s="50"/>
      <c r="C103" s="22"/>
      <c r="D103" s="23"/>
      <c r="E103" s="24"/>
      <c r="F103" s="29"/>
      <c r="G103" s="6"/>
      <c r="H103" s="30"/>
      <c r="I103" s="35"/>
      <c r="J103" s="36"/>
      <c r="K103" s="6"/>
      <c r="L103" s="38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8"/>
    </row>
    <row r="104" spans="2:27" ht="17.25" customHeight="1" x14ac:dyDescent="0.15">
      <c r="B104" s="50"/>
      <c r="C104" s="22"/>
      <c r="D104" s="23"/>
      <c r="E104" s="24"/>
      <c r="F104" s="25"/>
      <c r="G104" s="6"/>
      <c r="H104" s="26"/>
      <c r="I104" s="27"/>
      <c r="J104" s="27"/>
      <c r="K104" s="6"/>
      <c r="L104" s="28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8"/>
    </row>
    <row r="105" spans="2:27" ht="17.25" customHeight="1" x14ac:dyDescent="0.15">
      <c r="B105" s="50"/>
      <c r="C105" s="22"/>
      <c r="D105" s="23"/>
      <c r="E105" s="24"/>
      <c r="F105" s="25"/>
      <c r="G105" s="6"/>
      <c r="H105"/>
      <c r="I105" s="27"/>
      <c r="J105" s="27"/>
      <c r="K105" s="6"/>
      <c r="L105" s="34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8"/>
    </row>
    <row r="106" spans="2:27" ht="17.25" customHeight="1" x14ac:dyDescent="0.15">
      <c r="B106" s="50"/>
      <c r="C106" s="22"/>
      <c r="D106" s="23"/>
      <c r="E106" s="24"/>
      <c r="F106" s="25"/>
      <c r="G106" s="6"/>
      <c r="H106"/>
      <c r="I106" s="27"/>
      <c r="J106" s="27"/>
      <c r="K106" s="6"/>
      <c r="L106" s="34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8"/>
    </row>
    <row r="107" spans="2:27" ht="17.25" customHeight="1" x14ac:dyDescent="0.15">
      <c r="B107" s="50"/>
      <c r="C107" s="22"/>
      <c r="D107" s="39"/>
      <c r="E107" s="24"/>
      <c r="F107" s="29"/>
      <c r="G107" s="6"/>
      <c r="H107" s="30"/>
      <c r="I107" s="35"/>
      <c r="J107" s="36"/>
      <c r="K107" s="6"/>
      <c r="L107" s="40"/>
      <c r="M107" s="10"/>
      <c r="N107" s="10"/>
      <c r="O107" s="10"/>
      <c r="P107" s="10"/>
      <c r="R107" s="10"/>
      <c r="S107" s="10"/>
      <c r="T107" s="10"/>
      <c r="V107" s="10"/>
      <c r="W107" s="10"/>
      <c r="X107" s="10"/>
      <c r="Y107" s="10"/>
      <c r="Z107" s="10"/>
      <c r="AA107" s="8"/>
    </row>
    <row r="108" spans="2:27" ht="17.25" customHeight="1" x14ac:dyDescent="0.15">
      <c r="B108" s="50"/>
      <c r="C108" s="22"/>
      <c r="D108" s="39"/>
      <c r="E108" s="24"/>
      <c r="F108" s="29"/>
      <c r="G108" s="6"/>
      <c r="H108" s="30"/>
      <c r="I108" s="35"/>
      <c r="J108" s="36"/>
      <c r="K108" s="6"/>
      <c r="L108" s="4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8"/>
    </row>
    <row r="109" spans="2:27" ht="17.25" customHeight="1" x14ac:dyDescent="0.15">
      <c r="B109" s="50"/>
      <c r="C109" s="22"/>
      <c r="D109" s="39"/>
      <c r="E109" s="24"/>
      <c r="F109" s="29"/>
      <c r="G109" s="6"/>
      <c r="H109" s="30"/>
      <c r="I109" s="35"/>
      <c r="J109" s="36"/>
      <c r="K109" s="6"/>
      <c r="L109" s="4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8"/>
    </row>
    <row r="110" spans="2:27" ht="17.25" customHeight="1" x14ac:dyDescent="0.15">
      <c r="B110" s="50"/>
      <c r="C110" s="22"/>
      <c r="D110" s="39"/>
      <c r="E110" s="24"/>
      <c r="F110" s="25"/>
      <c r="G110" s="6"/>
      <c r="H110" s="26"/>
      <c r="I110" s="27"/>
      <c r="J110" s="27"/>
      <c r="K110" s="6"/>
      <c r="L110" s="41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8"/>
    </row>
    <row r="111" spans="2:27" ht="17.25" customHeight="1" x14ac:dyDescent="0.15">
      <c r="B111" s="50"/>
      <c r="C111" s="22"/>
      <c r="D111" s="39"/>
      <c r="E111" s="24"/>
      <c r="F111" s="25"/>
      <c r="G111" s="6"/>
      <c r="H111" s="26"/>
      <c r="I111" s="27"/>
      <c r="J111" s="27"/>
      <c r="K111" s="6"/>
      <c r="L111" s="41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8"/>
    </row>
    <row r="112" spans="2:27" ht="17.25" customHeight="1" x14ac:dyDescent="0.15">
      <c r="B112" s="50"/>
      <c r="C112" s="22"/>
      <c r="D112" s="39"/>
      <c r="E112" s="24"/>
      <c r="F112" s="25"/>
      <c r="G112" s="6"/>
      <c r="H112" s="26"/>
      <c r="I112" s="27"/>
      <c r="J112" s="27"/>
      <c r="K112" s="6"/>
      <c r="L112" s="41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8"/>
    </row>
    <row r="113" spans="2:27" ht="17.25" customHeight="1" x14ac:dyDescent="0.15">
      <c r="B113" s="50"/>
      <c r="C113" s="22"/>
      <c r="D113" s="39"/>
      <c r="E113" s="24"/>
      <c r="F113" s="29"/>
      <c r="G113" s="6"/>
      <c r="H113" s="30"/>
      <c r="I113" s="42"/>
      <c r="J113" s="43"/>
      <c r="K113" s="6"/>
      <c r="L113" s="4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8"/>
    </row>
    <row r="114" spans="2:27" ht="17.25" customHeight="1" x14ac:dyDescent="0.15">
      <c r="B114" s="50"/>
      <c r="C114" s="22"/>
      <c r="D114" s="39"/>
      <c r="E114" s="44"/>
      <c r="F114" s="29"/>
      <c r="G114" s="6"/>
      <c r="H114" s="30"/>
      <c r="I114" s="42"/>
      <c r="J114" s="43"/>
      <c r="K114" s="6"/>
      <c r="L114" s="4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8"/>
    </row>
    <row r="115" spans="2:27" ht="17.25" customHeight="1" x14ac:dyDescent="0.15">
      <c r="B115" s="50"/>
      <c r="C115" s="22"/>
      <c r="D115" s="39"/>
      <c r="E115" s="44"/>
      <c r="F115" s="29"/>
      <c r="G115" s="6"/>
      <c r="H115" s="30"/>
      <c r="I115" s="42"/>
      <c r="J115" s="43"/>
      <c r="K115" s="6"/>
      <c r="L115" s="4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8"/>
    </row>
    <row r="116" spans="2:27" ht="17.25" customHeight="1" x14ac:dyDescent="0.15">
      <c r="B116" s="50"/>
      <c r="C116" s="22"/>
      <c r="D116" s="39"/>
      <c r="E116" s="44"/>
      <c r="F116" s="25"/>
      <c r="G116" s="6"/>
      <c r="H116" s="26"/>
      <c r="I116" s="45"/>
      <c r="J116" s="45"/>
      <c r="K116" s="6"/>
      <c r="L116" s="46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8"/>
    </row>
    <row r="117" spans="2:27" ht="17.25" customHeight="1" x14ac:dyDescent="0.15">
      <c r="B117" s="50"/>
      <c r="C117" s="22"/>
      <c r="D117" s="39"/>
      <c r="E117" s="44"/>
      <c r="F117" s="25"/>
      <c r="G117" s="6"/>
      <c r="H117" s="26"/>
      <c r="I117" s="45"/>
      <c r="J117" s="45"/>
      <c r="K117" s="6"/>
      <c r="L117" s="46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8"/>
    </row>
    <row r="118" spans="2:27" ht="17.25" customHeight="1" x14ac:dyDescent="0.15">
      <c r="B118" s="50"/>
      <c r="C118" s="22"/>
      <c r="D118" s="39"/>
      <c r="E118" s="44"/>
      <c r="F118" s="25"/>
      <c r="G118" s="6"/>
      <c r="H118" s="26"/>
      <c r="I118" s="45"/>
      <c r="J118" s="45"/>
      <c r="K118" s="6"/>
      <c r="L118" s="46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8"/>
    </row>
    <row r="119" spans="2:27" ht="17.25" customHeight="1" x14ac:dyDescent="0.15">
      <c r="B119" s="50"/>
      <c r="C119" s="22"/>
      <c r="D119" s="39"/>
      <c r="E119" s="47"/>
      <c r="F119" s="48"/>
      <c r="G119" s="2"/>
      <c r="H119" s="26"/>
      <c r="I119" s="12"/>
      <c r="J119" s="12"/>
      <c r="K119" s="2"/>
      <c r="L119" s="13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8"/>
    </row>
    <row r="120" spans="2:27" ht="17.25" customHeight="1" x14ac:dyDescent="0.15">
      <c r="B120" s="50"/>
      <c r="C120" s="22"/>
      <c r="D120" s="39"/>
      <c r="E120" s="47"/>
      <c r="F120" s="48"/>
      <c r="G120" s="2"/>
      <c r="H120" s="26"/>
      <c r="I120" s="12"/>
      <c r="J120" s="12"/>
      <c r="K120" s="2"/>
      <c r="L120" s="13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8"/>
    </row>
    <row r="121" spans="2:27" ht="17.25" customHeight="1" x14ac:dyDescent="0.15">
      <c r="B121" s="50"/>
      <c r="C121" s="22"/>
      <c r="D121" s="39"/>
      <c r="E121" s="47"/>
      <c r="F121" s="48"/>
      <c r="G121" s="2"/>
      <c r="H121" s="26"/>
      <c r="I121" s="12"/>
      <c r="J121" s="12"/>
      <c r="K121" s="2"/>
      <c r="L121" s="13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8"/>
    </row>
    <row r="122" spans="2:27" ht="17.25" customHeight="1" x14ac:dyDescent="0.15">
      <c r="B122" s="50"/>
      <c r="C122" s="22"/>
      <c r="D122" s="39"/>
      <c r="E122" s="47"/>
      <c r="F122" s="48"/>
      <c r="G122" s="2"/>
      <c r="H122" s="26"/>
      <c r="I122" s="12"/>
      <c r="J122" s="12"/>
      <c r="K122" s="2"/>
      <c r="L122" s="13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8"/>
    </row>
    <row r="123" spans="2:27" ht="17.25" customHeight="1" x14ac:dyDescent="0.15">
      <c r="B123" s="50"/>
      <c r="C123" s="22"/>
      <c r="D123" s="39"/>
      <c r="E123" s="47"/>
      <c r="F123" s="48"/>
      <c r="G123" s="2"/>
      <c r="H123" s="26"/>
      <c r="I123" s="12"/>
      <c r="J123" s="12"/>
      <c r="K123" s="2"/>
      <c r="L123" s="13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8"/>
    </row>
    <row r="124" spans="2:27" ht="17.25" customHeight="1" x14ac:dyDescent="0.15">
      <c r="B124" s="50"/>
      <c r="C124" s="22"/>
      <c r="D124" s="39"/>
      <c r="E124" s="47"/>
      <c r="F124" s="48"/>
      <c r="G124" s="2"/>
      <c r="H124" s="26"/>
      <c r="I124" s="12"/>
      <c r="J124" s="12"/>
      <c r="K124" s="2"/>
      <c r="L124" s="13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8"/>
    </row>
    <row r="125" spans="2:27" ht="17.25" customHeight="1" x14ac:dyDescent="0.15">
      <c r="B125" s="50"/>
      <c r="C125" s="22"/>
      <c r="D125" s="39"/>
      <c r="E125" s="49"/>
      <c r="F125" s="29"/>
      <c r="G125" s="6"/>
      <c r="H125" s="30"/>
      <c r="I125" s="42"/>
      <c r="J125" s="43"/>
      <c r="K125" s="6"/>
      <c r="L125" s="4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8"/>
    </row>
    <row r="126" spans="2:27" ht="17.25" customHeight="1" x14ac:dyDescent="0.15">
      <c r="B126" s="50"/>
      <c r="C126" s="22"/>
      <c r="D126" s="39"/>
      <c r="E126" s="49"/>
      <c r="F126" s="29"/>
      <c r="G126" s="6"/>
      <c r="H126" s="30"/>
      <c r="I126" s="42"/>
      <c r="J126" s="43"/>
      <c r="K126" s="6"/>
      <c r="L126" s="4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8"/>
    </row>
    <row r="127" spans="2:27" ht="17.25" customHeight="1" x14ac:dyDescent="0.15">
      <c r="B127" s="50"/>
      <c r="C127" s="22"/>
      <c r="D127" s="39"/>
      <c r="E127" s="49"/>
      <c r="F127" s="29"/>
      <c r="G127" s="6"/>
      <c r="H127" s="30"/>
      <c r="I127" s="42"/>
      <c r="J127" s="43"/>
      <c r="K127" s="6"/>
      <c r="L127" s="4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8"/>
    </row>
    <row r="128" spans="2:27" ht="17.25" customHeight="1" x14ac:dyDescent="0.15">
      <c r="B128" s="50"/>
      <c r="C128" s="22"/>
      <c r="D128" s="39"/>
      <c r="E128" s="49"/>
      <c r="F128" s="6"/>
      <c r="G128" s="6"/>
      <c r="H128" s="26"/>
      <c r="I128" s="45"/>
      <c r="J128" s="45"/>
      <c r="K128" s="6"/>
      <c r="L128" s="46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8"/>
    </row>
    <row r="129" spans="3:12" ht="17.25" customHeight="1" x14ac:dyDescent="0.15">
      <c r="C129" s="4"/>
      <c r="E129" s="15"/>
      <c r="G129" s="5"/>
      <c r="H129" s="17"/>
      <c r="I129" s="18"/>
      <c r="J129" s="18"/>
      <c r="K129" s="15"/>
      <c r="L129" s="19"/>
    </row>
    <row r="130" spans="3:12" ht="17.25" customHeight="1" x14ac:dyDescent="0.15">
      <c r="C130" s="4"/>
      <c r="E130" s="21"/>
      <c r="G130" s="5"/>
      <c r="H130" s="11"/>
      <c r="I130" s="14"/>
      <c r="J130" s="14"/>
      <c r="K130" s="15"/>
      <c r="L130" s="16"/>
    </row>
    <row r="131" spans="3:12" ht="17.25" customHeight="1" x14ac:dyDescent="0.15">
      <c r="C131" s="4"/>
      <c r="H131" s="1"/>
      <c r="I131" s="1"/>
      <c r="J131" s="1"/>
      <c r="K131" s="1"/>
      <c r="L131" s="1"/>
    </row>
    <row r="132" spans="3:12" ht="17.25" customHeight="1" x14ac:dyDescent="0.15">
      <c r="H132" s="1"/>
      <c r="I132" s="1"/>
      <c r="J132" s="1"/>
      <c r="K132" s="1"/>
      <c r="L132" s="1"/>
    </row>
    <row r="133" spans="3:12" ht="17.25" customHeight="1" x14ac:dyDescent="0.15">
      <c r="H133" s="1"/>
      <c r="I133" s="1"/>
      <c r="J133" s="1"/>
      <c r="K133" s="1"/>
      <c r="L133" s="1"/>
    </row>
    <row r="134" spans="3:12" ht="17.25" customHeight="1" x14ac:dyDescent="0.15">
      <c r="H134" s="7"/>
      <c r="I134" s="1"/>
      <c r="J134" s="1"/>
      <c r="K134" s="1"/>
      <c r="L134" s="1"/>
    </row>
    <row r="135" spans="3:12" ht="17.25" customHeight="1" x14ac:dyDescent="0.15">
      <c r="H135" s="1"/>
      <c r="I135" s="1"/>
      <c r="J135" s="1"/>
      <c r="K135" s="1"/>
      <c r="L135" s="1"/>
    </row>
    <row r="136" spans="3:12" ht="17.25" customHeight="1" x14ac:dyDescent="0.15">
      <c r="H136" s="1"/>
      <c r="I136" s="1"/>
      <c r="J136" s="1"/>
      <c r="K136" s="1"/>
      <c r="L136" s="1"/>
    </row>
    <row r="137" spans="3:12" ht="17.25" customHeight="1" x14ac:dyDescent="0.15">
      <c r="H137" s="1"/>
      <c r="I137" s="1"/>
      <c r="J137" s="1"/>
      <c r="K137" s="1"/>
      <c r="L137" s="1"/>
    </row>
    <row r="138" spans="3:12" ht="17.25" customHeight="1" x14ac:dyDescent="0.15"/>
    <row r="139" spans="3:12" ht="17.25" customHeight="1" x14ac:dyDescent="0.15"/>
    <row r="140" spans="3:12" ht="17.25" customHeight="1" x14ac:dyDescent="0.15"/>
    <row r="141" spans="3:12" ht="17.25" customHeight="1" x14ac:dyDescent="0.15"/>
    <row r="142" spans="3:12" ht="17.25" customHeight="1" x14ac:dyDescent="0.15"/>
    <row r="143" spans="3:12" ht="17.25" customHeight="1" x14ac:dyDescent="0.15"/>
    <row r="144" spans="3:12" ht="17.25" customHeight="1" x14ac:dyDescent="0.15"/>
    <row r="145" ht="17.25" customHeight="1" x14ac:dyDescent="0.15"/>
    <row r="146" ht="17.25" customHeight="1" x14ac:dyDescent="0.15"/>
    <row r="147" ht="17.25" customHeight="1" x14ac:dyDescent="0.15"/>
    <row r="148" ht="17.25" customHeight="1" x14ac:dyDescent="0.15"/>
    <row r="149" ht="17.25" customHeight="1" x14ac:dyDescent="0.15"/>
    <row r="150" ht="17.25" customHeight="1" x14ac:dyDescent="0.15"/>
  </sheetData>
  <mergeCells count="311">
    <mergeCell ref="V2:AO2"/>
    <mergeCell ref="B3:C3"/>
    <mergeCell ref="D3:U3"/>
    <mergeCell ref="V3:X3"/>
    <mergeCell ref="Y3:AB3"/>
    <mergeCell ref="AC3:AD3"/>
    <mergeCell ref="AE3:AK3"/>
    <mergeCell ref="AL3:AM3"/>
    <mergeCell ref="AN3:AO3"/>
    <mergeCell ref="B7:C7"/>
    <mergeCell ref="BN7:BR7"/>
    <mergeCell ref="B8:C8"/>
    <mergeCell ref="B9:C9"/>
    <mergeCell ref="B10:C10"/>
    <mergeCell ref="B11:C11"/>
    <mergeCell ref="BN11:BR11"/>
    <mergeCell ref="AP3:AV3"/>
    <mergeCell ref="AW3:AZ3"/>
    <mergeCell ref="BA3:BH3"/>
    <mergeCell ref="B4:C4"/>
    <mergeCell ref="BN4:BR6"/>
    <mergeCell ref="B5:C6"/>
    <mergeCell ref="AB14:AE14"/>
    <mergeCell ref="AF14:AH14"/>
    <mergeCell ref="AI14:AL14"/>
    <mergeCell ref="AM14:AN14"/>
    <mergeCell ref="B12:C12"/>
    <mergeCell ref="BN12:BR12"/>
    <mergeCell ref="B13:C13"/>
    <mergeCell ref="BN13:BR13"/>
    <mergeCell ref="D14:G14"/>
    <mergeCell ref="H14:I14"/>
    <mergeCell ref="J14:M14"/>
    <mergeCell ref="N14:O14"/>
    <mergeCell ref="P14:S14"/>
    <mergeCell ref="T14:U14"/>
    <mergeCell ref="AQ15:AR15"/>
    <mergeCell ref="AT15:AV15"/>
    <mergeCell ref="AW15:AZ15"/>
    <mergeCell ref="BE15:BF15"/>
    <mergeCell ref="BH15:BJ15"/>
    <mergeCell ref="BK15:BM15"/>
    <mergeCell ref="BG14:BJ14"/>
    <mergeCell ref="BK14:BM14"/>
    <mergeCell ref="D15:G15"/>
    <mergeCell ref="L15:M15"/>
    <mergeCell ref="O15:Q15"/>
    <mergeCell ref="R15:U15"/>
    <mergeCell ref="Z15:AA15"/>
    <mergeCell ref="AC15:AE15"/>
    <mergeCell ref="AF15:AH15"/>
    <mergeCell ref="AI15:AL15"/>
    <mergeCell ref="AO14:AR14"/>
    <mergeCell ref="AS14:AT14"/>
    <mergeCell ref="AU14:AX14"/>
    <mergeCell ref="AY14:AZ14"/>
    <mergeCell ref="BA14:BD14"/>
    <mergeCell ref="BE14:BF14"/>
    <mergeCell ref="V14:Y14"/>
    <mergeCell ref="Z14:AA14"/>
    <mergeCell ref="B22:C22"/>
    <mergeCell ref="BN22:BR22"/>
    <mergeCell ref="B23:C23"/>
    <mergeCell ref="B24:C24"/>
    <mergeCell ref="BN24:BR24"/>
    <mergeCell ref="B25:C25"/>
    <mergeCell ref="BN25:BR25"/>
    <mergeCell ref="B17:C19"/>
    <mergeCell ref="BN17:BR19"/>
    <mergeCell ref="B20:C20"/>
    <mergeCell ref="BN20:BR20"/>
    <mergeCell ref="B21:C21"/>
    <mergeCell ref="BN21:BR21"/>
    <mergeCell ref="B26:C26"/>
    <mergeCell ref="BN26:BR26"/>
    <mergeCell ref="D27:G27"/>
    <mergeCell ref="H27:I27"/>
    <mergeCell ref="J27:M27"/>
    <mergeCell ref="N27:O27"/>
    <mergeCell ref="P27:S27"/>
    <mergeCell ref="T27:U27"/>
    <mergeCell ref="V27:Y27"/>
    <mergeCell ref="Z27:AA27"/>
    <mergeCell ref="AC28:AE28"/>
    <mergeCell ref="AU27:AX27"/>
    <mergeCell ref="AY27:AZ27"/>
    <mergeCell ref="BA27:BD27"/>
    <mergeCell ref="BE27:BF27"/>
    <mergeCell ref="BG27:BJ27"/>
    <mergeCell ref="BK27:BM27"/>
    <mergeCell ref="AB27:AE27"/>
    <mergeCell ref="AF27:AH27"/>
    <mergeCell ref="AI27:AL27"/>
    <mergeCell ref="AM27:AN27"/>
    <mergeCell ref="AO27:AR27"/>
    <mergeCell ref="AS27:AT27"/>
    <mergeCell ref="B34:C34"/>
    <mergeCell ref="BN34:BR34"/>
    <mergeCell ref="B35:C35"/>
    <mergeCell ref="BN35:BR35"/>
    <mergeCell ref="B36:C36"/>
    <mergeCell ref="B37:C37"/>
    <mergeCell ref="BN37:BR37"/>
    <mergeCell ref="BH28:BJ28"/>
    <mergeCell ref="BK28:BM28"/>
    <mergeCell ref="B30:C32"/>
    <mergeCell ref="BN30:BR32"/>
    <mergeCell ref="B33:C33"/>
    <mergeCell ref="BN33:BR33"/>
    <mergeCell ref="AF28:AH28"/>
    <mergeCell ref="AI28:AL28"/>
    <mergeCell ref="AQ28:AR28"/>
    <mergeCell ref="AT28:AV28"/>
    <mergeCell ref="AW28:AZ28"/>
    <mergeCell ref="BE28:BF28"/>
    <mergeCell ref="D28:G28"/>
    <mergeCell ref="L28:M28"/>
    <mergeCell ref="O28:Q28"/>
    <mergeCell ref="R28:U28"/>
    <mergeCell ref="Z28:AA28"/>
    <mergeCell ref="AB40:AE40"/>
    <mergeCell ref="AF40:AH40"/>
    <mergeCell ref="AI40:AL40"/>
    <mergeCell ref="AM40:AN40"/>
    <mergeCell ref="B38:C38"/>
    <mergeCell ref="BN38:BR38"/>
    <mergeCell ref="B39:C39"/>
    <mergeCell ref="BN39:BR39"/>
    <mergeCell ref="D40:G40"/>
    <mergeCell ref="H40:I40"/>
    <mergeCell ref="J40:M40"/>
    <mergeCell ref="N40:O40"/>
    <mergeCell ref="P40:S40"/>
    <mergeCell ref="T40:U40"/>
    <mergeCell ref="AQ41:AR41"/>
    <mergeCell ref="AT41:AV41"/>
    <mergeCell ref="AW41:AZ41"/>
    <mergeCell ref="BE41:BF41"/>
    <mergeCell ref="BH41:BJ41"/>
    <mergeCell ref="BK41:BM41"/>
    <mergeCell ref="BG40:BJ40"/>
    <mergeCell ref="BK40:BM40"/>
    <mergeCell ref="D41:G41"/>
    <mergeCell ref="L41:M41"/>
    <mergeCell ref="O41:Q41"/>
    <mergeCell ref="R41:U41"/>
    <mergeCell ref="Z41:AA41"/>
    <mergeCell ref="AC41:AE41"/>
    <mergeCell ref="AF41:AH41"/>
    <mergeCell ref="AI41:AL41"/>
    <mergeCell ref="AO40:AR40"/>
    <mergeCell ref="AS40:AT40"/>
    <mergeCell ref="AU40:AX40"/>
    <mergeCell ref="AY40:AZ40"/>
    <mergeCell ref="BA40:BD40"/>
    <mergeCell ref="BE40:BF40"/>
    <mergeCell ref="V40:Y40"/>
    <mergeCell ref="Z40:AA40"/>
    <mergeCell ref="B43:C45"/>
    <mergeCell ref="BN43:BR45"/>
    <mergeCell ref="B46:C46"/>
    <mergeCell ref="BN46:BR46"/>
    <mergeCell ref="B47:C47"/>
    <mergeCell ref="BN47:BR47"/>
    <mergeCell ref="B48:C48"/>
    <mergeCell ref="BN48:BR48"/>
    <mergeCell ref="B49:C49"/>
    <mergeCell ref="B50:C50"/>
    <mergeCell ref="BN50:BR50"/>
    <mergeCell ref="B51:C51"/>
    <mergeCell ref="BN51:BR51"/>
    <mergeCell ref="B52:C52"/>
    <mergeCell ref="BN52:BR52"/>
    <mergeCell ref="D53:G53"/>
    <mergeCell ref="H53:I53"/>
    <mergeCell ref="J53:M53"/>
    <mergeCell ref="N53:O53"/>
    <mergeCell ref="P53:S53"/>
    <mergeCell ref="T53:U53"/>
    <mergeCell ref="V53:Y53"/>
    <mergeCell ref="Z53:AA53"/>
    <mergeCell ref="AB53:AE53"/>
    <mergeCell ref="AF53:AH53"/>
    <mergeCell ref="AI53:AL53"/>
    <mergeCell ref="AM53:AN53"/>
    <mergeCell ref="AO53:AR53"/>
    <mergeCell ref="AS53:AT53"/>
    <mergeCell ref="AU53:AX53"/>
    <mergeCell ref="AY53:AZ53"/>
    <mergeCell ref="BA53:BD53"/>
    <mergeCell ref="BE53:BF53"/>
    <mergeCell ref="BG53:BJ53"/>
    <mergeCell ref="BK53:BM53"/>
    <mergeCell ref="D54:G54"/>
    <mergeCell ref="L54:M54"/>
    <mergeCell ref="O54:Q54"/>
    <mergeCell ref="R54:U54"/>
    <mergeCell ref="Z54:AA54"/>
    <mergeCell ref="AC54:AE54"/>
    <mergeCell ref="AF54:AH54"/>
    <mergeCell ref="AI54:AL54"/>
    <mergeCell ref="AQ54:AR54"/>
    <mergeCell ref="AT54:AV54"/>
    <mergeCell ref="AW54:AZ54"/>
    <mergeCell ref="BE54:BF54"/>
    <mergeCell ref="BH54:BJ54"/>
    <mergeCell ref="BK54:BM54"/>
    <mergeCell ref="B56:C58"/>
    <mergeCell ref="BN56:BR58"/>
    <mergeCell ref="B59:C59"/>
    <mergeCell ref="BN59:BR59"/>
    <mergeCell ref="B60:C60"/>
    <mergeCell ref="BN60:BR60"/>
    <mergeCell ref="B61:C61"/>
    <mergeCell ref="BN61:BR61"/>
    <mergeCell ref="B62:C62"/>
    <mergeCell ref="B63:C63"/>
    <mergeCell ref="BN63:BR63"/>
    <mergeCell ref="B64:C64"/>
    <mergeCell ref="BN64:BR64"/>
    <mergeCell ref="B65:C65"/>
    <mergeCell ref="BN65:BR65"/>
    <mergeCell ref="D66:G66"/>
    <mergeCell ref="H66:I66"/>
    <mergeCell ref="J66:M66"/>
    <mergeCell ref="N66:O66"/>
    <mergeCell ref="P66:S66"/>
    <mergeCell ref="T66:U66"/>
    <mergeCell ref="V66:Y66"/>
    <mergeCell ref="Z66:AA66"/>
    <mergeCell ref="AB66:AE66"/>
    <mergeCell ref="AF66:AH66"/>
    <mergeCell ref="AI66:AL66"/>
    <mergeCell ref="AM66:AN66"/>
    <mergeCell ref="AO66:AR66"/>
    <mergeCell ref="AS66:AT66"/>
    <mergeCell ref="AU66:AX66"/>
    <mergeCell ref="AY66:AZ66"/>
    <mergeCell ref="BA66:BD66"/>
    <mergeCell ref="BE66:BF66"/>
    <mergeCell ref="BG66:BJ66"/>
    <mergeCell ref="BK66:BM66"/>
    <mergeCell ref="D67:G67"/>
    <mergeCell ref="L67:M67"/>
    <mergeCell ref="O67:Q67"/>
    <mergeCell ref="R67:U67"/>
    <mergeCell ref="Z67:AA67"/>
    <mergeCell ref="AC67:AE67"/>
    <mergeCell ref="AF67:AH67"/>
    <mergeCell ref="AI67:AL67"/>
    <mergeCell ref="AQ67:AR67"/>
    <mergeCell ref="AT67:AV67"/>
    <mergeCell ref="AW67:AZ67"/>
    <mergeCell ref="BE67:BF67"/>
    <mergeCell ref="BH67:BJ67"/>
    <mergeCell ref="BK67:BM67"/>
    <mergeCell ref="B69:C71"/>
    <mergeCell ref="BN69:BR71"/>
    <mergeCell ref="B72:C72"/>
    <mergeCell ref="BN72:BR72"/>
    <mergeCell ref="B73:C73"/>
    <mergeCell ref="BN73:BR73"/>
    <mergeCell ref="B74:C74"/>
    <mergeCell ref="BN74:BR74"/>
    <mergeCell ref="B75:C75"/>
    <mergeCell ref="B76:C76"/>
    <mergeCell ref="BN76:BR76"/>
    <mergeCell ref="B77:C77"/>
    <mergeCell ref="BN77:BR77"/>
    <mergeCell ref="B78:C78"/>
    <mergeCell ref="BN78:BR78"/>
    <mergeCell ref="D79:G79"/>
    <mergeCell ref="H79:I79"/>
    <mergeCell ref="J79:M79"/>
    <mergeCell ref="N79:O79"/>
    <mergeCell ref="P79:S79"/>
    <mergeCell ref="T79:U79"/>
    <mergeCell ref="V79:Y79"/>
    <mergeCell ref="Z79:AA79"/>
    <mergeCell ref="AB79:AE79"/>
    <mergeCell ref="AF79:AH79"/>
    <mergeCell ref="AI79:AL79"/>
    <mergeCell ref="AM79:AN79"/>
    <mergeCell ref="AO79:AR79"/>
    <mergeCell ref="AS79:AT79"/>
    <mergeCell ref="AU79:AX79"/>
    <mergeCell ref="AY79:AZ79"/>
    <mergeCell ref="BA79:BD79"/>
    <mergeCell ref="BE79:BF79"/>
    <mergeCell ref="AT84:BB85"/>
    <mergeCell ref="BD84:BF85"/>
    <mergeCell ref="AO86:AS86"/>
    <mergeCell ref="AT86:BB87"/>
    <mergeCell ref="BD86:BF87"/>
    <mergeCell ref="AO87:AS87"/>
    <mergeCell ref="BG79:BJ79"/>
    <mergeCell ref="BK79:BM79"/>
    <mergeCell ref="D80:G80"/>
    <mergeCell ref="L80:M80"/>
    <mergeCell ref="O80:Q80"/>
    <mergeCell ref="R80:U80"/>
    <mergeCell ref="Z80:AA80"/>
    <mergeCell ref="AC80:AE80"/>
    <mergeCell ref="AF80:AH80"/>
    <mergeCell ref="AI80:AL80"/>
    <mergeCell ref="AQ80:AR80"/>
    <mergeCell ref="AT80:AV80"/>
    <mergeCell ref="AW80:AZ80"/>
    <mergeCell ref="BE80:BF80"/>
    <mergeCell ref="BH80:BJ80"/>
    <mergeCell ref="BK80:BM80"/>
  </mergeCells>
  <phoneticPr fontId="2"/>
  <conditionalFormatting sqref="D27:D28">
    <cfRule type="expression" priority="41">
      <formula>COUNTIF(#REF!,D$5)=1</formula>
    </cfRule>
  </conditionalFormatting>
  <conditionalFormatting sqref="D40:D41">
    <cfRule type="expression" priority="36">
      <formula>COUNTIF(#REF!,D$5)=1</formula>
    </cfRule>
  </conditionalFormatting>
  <conditionalFormatting sqref="D53:D54">
    <cfRule type="expression" priority="5">
      <formula>COUNTIF(#REF!,D$5)=1</formula>
    </cfRule>
  </conditionalFormatting>
  <conditionalFormatting sqref="D66:D67">
    <cfRule type="expression" priority="23">
      <formula>COUNTIF(#REF!,D$5)=1</formula>
    </cfRule>
  </conditionalFormatting>
  <conditionalFormatting sqref="D79:D80">
    <cfRule type="expression" priority="14">
      <formula>COUNTIF(#REF!,D$5)=1</formula>
    </cfRule>
  </conditionalFormatting>
  <conditionalFormatting sqref="D5:AF11 AG7:BM11 D12:BM13">
    <cfRule type="expression" dxfId="45" priority="30">
      <formula>D$5&lt;$AE$3</formula>
    </cfRule>
  </conditionalFormatting>
  <conditionalFormatting sqref="D5:BM10 D14:D15">
    <cfRule type="expression" priority="50">
      <formula>COUNTIF(#REF!,D$5)=1</formula>
    </cfRule>
  </conditionalFormatting>
  <conditionalFormatting sqref="D5:BM13">
    <cfRule type="expression" dxfId="43" priority="47" stopIfTrue="1">
      <formula>D$6="土"</formula>
    </cfRule>
    <cfRule type="expression" dxfId="42" priority="31" stopIfTrue="1">
      <formula>D$6="日"</formula>
    </cfRule>
  </conditionalFormatting>
  <conditionalFormatting sqref="D18:BM23">
    <cfRule type="expression" dxfId="41" priority="53">
      <formula>COUNTIF(INDIRECT("祝日[日付]"),D$18)=1</formula>
    </cfRule>
  </conditionalFormatting>
  <conditionalFormatting sqref="D18:BM26">
    <cfRule type="expression" dxfId="39" priority="57">
      <formula>D$19="土"</formula>
    </cfRule>
    <cfRule type="expression" dxfId="38" priority="54">
      <formula>D$19="日"</formula>
    </cfRule>
    <cfRule type="expression" dxfId="37" priority="49" stopIfTrue="1">
      <formula>D$18&gt;$AP$3</formula>
    </cfRule>
  </conditionalFormatting>
  <conditionalFormatting sqref="D31:BM39">
    <cfRule type="expression" dxfId="35" priority="56" stopIfTrue="1">
      <formula>D$32="土"</formula>
    </cfRule>
    <cfRule type="expression" dxfId="34" priority="51" stopIfTrue="1">
      <formula>D$31&gt;$AP$3</formula>
    </cfRule>
    <cfRule type="expression" dxfId="33" priority="55" stopIfTrue="1">
      <formula>D$32="日"</formula>
    </cfRule>
  </conditionalFormatting>
  <conditionalFormatting sqref="D44:BM52">
    <cfRule type="expression" dxfId="31" priority="8" stopIfTrue="1">
      <formula>D$45="土"</formula>
    </cfRule>
    <cfRule type="expression" dxfId="30" priority="6" stopIfTrue="1">
      <formula>D$44&gt;$AP$3</formula>
    </cfRule>
    <cfRule type="expression" dxfId="29" priority="7" stopIfTrue="1">
      <formula>D$45="日"</formula>
    </cfRule>
  </conditionalFormatting>
  <conditionalFormatting sqref="D57:BM62">
    <cfRule type="expression" dxfId="28" priority="27">
      <formula>COUNTIF(INDIRECT("祝日一覧[日付]"),D$57)=1</formula>
    </cfRule>
  </conditionalFormatting>
  <conditionalFormatting sqref="D57:BM65">
    <cfRule type="expression" dxfId="27" priority="24" stopIfTrue="1">
      <formula>D$57&gt;$AP$3</formula>
    </cfRule>
    <cfRule type="expression" dxfId="26" priority="25" stopIfTrue="1">
      <formula>D$58="日"</formula>
    </cfRule>
    <cfRule type="expression" dxfId="25" priority="26" stopIfTrue="1">
      <formula>D$58="土"</formula>
    </cfRule>
  </conditionalFormatting>
  <conditionalFormatting sqref="D70:BM78">
    <cfRule type="expression" dxfId="23" priority="17" stopIfTrue="1">
      <formula>D$71="土"</formula>
    </cfRule>
    <cfRule type="expression" dxfId="22" priority="16" stopIfTrue="1">
      <formula>D$71="日"</formula>
    </cfRule>
    <cfRule type="expression" dxfId="21" priority="15" stopIfTrue="1">
      <formula>D$70&gt;$AP$3</formula>
    </cfRule>
  </conditionalFormatting>
  <conditionalFormatting sqref="AF12:AG13 AH13:BM13">
    <cfRule type="expression" dxfId="20" priority="29">
      <formula>AF$5&gt;$AP$3</formula>
    </cfRule>
  </conditionalFormatting>
  <conditionalFormatting sqref="AF5:AH11 AH12">
    <cfRule type="expression" dxfId="19" priority="28">
      <formula>AF$5&gt;$AP$3</formula>
    </cfRule>
  </conditionalFormatting>
  <conditionalFormatting sqref="AI14:AI15">
    <cfRule type="expression" dxfId="18" priority="45">
      <formula>AI$6="土"</formula>
    </cfRule>
    <cfRule type="expression" dxfId="17" priority="44">
      <formula>AI$6="日"</formula>
    </cfRule>
    <cfRule type="expression" dxfId="16" priority="42">
      <formula>COUNTIF(INDIRECT("祝日一覧[日付]"),AI$5)=1</formula>
    </cfRule>
    <cfRule type="expression" priority="43">
      <formula>COUNTIF(#REF!,AI$5)=1</formula>
    </cfRule>
  </conditionalFormatting>
  <conditionalFormatting sqref="AI27:AI28">
    <cfRule type="expression" priority="38">
      <formula>COUNTIF(#REF!,AI$5)=1</formula>
    </cfRule>
    <cfRule type="expression" dxfId="15" priority="37">
      <formula>COUNTIF(INDIRECT("祝日一覧[日付]"),AI$5)=1</formula>
    </cfRule>
    <cfRule type="expression" dxfId="14" priority="40">
      <formula>AI$6="土"</formula>
    </cfRule>
    <cfRule type="expression" dxfId="13" priority="39">
      <formula>AI$6="日"</formula>
    </cfRule>
  </conditionalFormatting>
  <conditionalFormatting sqref="AI40:AI41">
    <cfRule type="expression" dxfId="12" priority="35">
      <formula>AI$6="土"</formula>
    </cfRule>
    <cfRule type="expression" dxfId="11" priority="34">
      <formula>AI$6="日"</formula>
    </cfRule>
    <cfRule type="expression" priority="33">
      <formula>COUNTIF(#REF!,AI$5)=1</formula>
    </cfRule>
    <cfRule type="expression" dxfId="10" priority="32">
      <formula>COUNTIF(INDIRECT("祝日一覧[日付]"),AI$5)=1</formula>
    </cfRule>
  </conditionalFormatting>
  <conditionalFormatting sqref="AI53:AI54">
    <cfRule type="expression" priority="2">
      <formula>COUNTIF(#REF!,AI$5)=1</formula>
    </cfRule>
    <cfRule type="expression" dxfId="9" priority="3">
      <formula>AI$6="日"</formula>
    </cfRule>
    <cfRule type="expression" dxfId="8" priority="4">
      <formula>AI$6="土"</formula>
    </cfRule>
    <cfRule type="expression" dxfId="7" priority="1">
      <formula>COUNTIF(INDIRECT("祝日一覧[日付]"),AI$5)=1</formula>
    </cfRule>
  </conditionalFormatting>
  <conditionalFormatting sqref="AI66:AI67">
    <cfRule type="expression" dxfId="6" priority="22">
      <formula>AI$6="土"</formula>
    </cfRule>
    <cfRule type="expression" dxfId="5" priority="21">
      <formula>AI$6="日"</formula>
    </cfRule>
    <cfRule type="expression" priority="20">
      <formula>COUNTIF(#REF!,AI$5)=1</formula>
    </cfRule>
    <cfRule type="expression" dxfId="4" priority="19">
      <formula>COUNTIF(INDIRECT("祝日一覧[日付]"),AI$5)=1</formula>
    </cfRule>
  </conditionalFormatting>
  <conditionalFormatting sqref="AI79:AI80">
    <cfRule type="expression" dxfId="3" priority="10">
      <formula>COUNTIF(INDIRECT("祝日一覧[日付]"),AI$5)=1</formula>
    </cfRule>
    <cfRule type="expression" priority="11">
      <formula>COUNTIF(#REF!,AI$5)=1</formula>
    </cfRule>
    <cfRule type="expression" dxfId="2" priority="13">
      <formula>AI$6="土"</formula>
    </cfRule>
    <cfRule type="expression" dxfId="1" priority="12">
      <formula>AI$6="日"</formula>
    </cfRule>
  </conditionalFormatting>
  <conditionalFormatting sqref="AI5:BM12">
    <cfRule type="expression" dxfId="0" priority="46">
      <formula>AI$5&gt;$AP$3</formula>
    </cfRule>
  </conditionalFormatting>
  <dataValidations count="5">
    <dataValidation type="list" allowBlank="1" showInputMessage="1" showErrorMessage="1" sqref="BD84 BD86" xr:uid="{7CB1EC4A-202A-4682-B532-E835845FE327}">
      <formula1>$BU$84:$BU$85</formula1>
    </dataValidation>
    <dataValidation type="list" allowBlank="1" showInputMessage="1" showErrorMessage="1" sqref="D7:BM7 D72:BM72 D46:BM46 D59:BM59 D33:BM33 D20:BM20" xr:uid="{DA6ABBC7-5F14-486A-A923-C190F396595D}">
      <formula1>$F$84:$F$88</formula1>
    </dataValidation>
    <dataValidation type="list" allowBlank="1" showInputMessage="1" showErrorMessage="1" sqref="D34:BM36 D73:BM75 D47:BM49 D60:BM62 D8:BM10 D21:BM23" xr:uid="{62F84447-99BB-446F-8068-8A65A3BC180E}">
      <formula1>$X$83:$X$85</formula1>
    </dataValidation>
    <dataValidation type="list" allowBlank="1" showInputMessage="1" showErrorMessage="1" sqref="D24:BM24 D76:BM76 D50:BM50 D63:BM63 D37:BM37 D11:BM11" xr:uid="{D5A0DBCD-C831-4014-8566-BF9E9E909A09}">
      <formula1>$W$86:$X$86</formula1>
    </dataValidation>
    <dataValidation type="list" allowBlank="1" showInputMessage="1" showErrorMessage="1" sqref="D38:BM38 D77:BM77 D51:BM51 D64:BM64 D25:BM25 D12:BM12" xr:uid="{0FE4F6DC-0020-4F14-A2CA-DCC2305D5277}">
      <formula1>$W$87:$X$87</formula1>
    </dataValidation>
  </dataValidations>
  <printOptions horizontalCentered="1" verticalCentered="1"/>
  <pageMargins left="0.39370078740157483" right="0.23" top="0.26" bottom="0.2" header="0.22" footer="0.17"/>
  <pageSetup paperSize="9" scale="77" orientation="landscape" r:id="rId1"/>
  <headerFooter alignWithMargins="0"/>
  <rowBreaks count="1" manualBreakCount="1">
    <brk id="41" min="1" max="70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stopIfTrue="1" id="{00000000-000E-0000-0300-000030000000}">
            <xm:f>COUNTIF(祝日一覧!$B$1:$B$50,D$5)&gt;0</xm:f>
            <x14:dxf>
              <fill>
                <patternFill>
                  <bgColor theme="6" tint="0.59996337778862885"/>
                </patternFill>
              </fill>
            </x14:dxf>
          </x14:cfRule>
          <xm:sqref>D5:BM10</xm:sqref>
        </x14:conditionalFormatting>
        <x14:conditionalFormatting xmlns:xm="http://schemas.microsoft.com/office/excel/2006/main">
          <x14:cfRule type="expression" priority="52" id="{00000000-000E-0000-0300-000034000000}">
            <xm:f>COUNTIF(祝日一覧!$B$1:$B$50,D$18)&gt;0</xm:f>
            <x14:dxf>
              <fill>
                <patternFill>
                  <bgColor theme="6" tint="0.59996337778862885"/>
                </patternFill>
              </fill>
            </x14:dxf>
          </x14:cfRule>
          <xm:sqref>D18:BM23</xm:sqref>
        </x14:conditionalFormatting>
        <x14:conditionalFormatting xmlns:xm="http://schemas.microsoft.com/office/excel/2006/main">
          <x14:cfRule type="expression" priority="58" id="{00000000-000E-0000-0300-00003A000000}">
            <xm:f>COUNTIF(祝日一覧!$B$1:$B$50,D$31)&gt;0</xm:f>
            <x14:dxf>
              <fill>
                <patternFill>
                  <bgColor theme="6" tint="0.59996337778862885"/>
                </patternFill>
              </fill>
            </x14:dxf>
          </x14:cfRule>
          <xm:sqref>D31:BM36</xm:sqref>
        </x14:conditionalFormatting>
        <x14:conditionalFormatting xmlns:xm="http://schemas.microsoft.com/office/excel/2006/main">
          <x14:cfRule type="expression" priority="9" id="{00000000-000E-0000-0300-000009000000}">
            <xm:f>COUNTIF(祝日一覧!$B$1:$B$50,D$44)&gt;0</xm:f>
            <x14:dxf>
              <fill>
                <patternFill>
                  <bgColor theme="6" tint="0.59996337778862885"/>
                </patternFill>
              </fill>
            </x14:dxf>
          </x14:cfRule>
          <xm:sqref>D44:BM49</xm:sqref>
        </x14:conditionalFormatting>
        <x14:conditionalFormatting xmlns:xm="http://schemas.microsoft.com/office/excel/2006/main">
          <x14:cfRule type="expression" priority="18" id="{00000000-000E-0000-0300-000012000000}">
            <xm:f>COUNTIF(祝日一覧!$B$1:$B$50,D$70)&gt;0</xm:f>
            <x14:dxf>
              <fill>
                <patternFill>
                  <bgColor theme="6" tint="0.59996337778862885"/>
                </patternFill>
              </fill>
            </x14:dxf>
          </x14:cfRule>
          <xm:sqref>D70:BM75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B2:F74"/>
  <sheetViews>
    <sheetView workbookViewId="0">
      <selection activeCell="E45" sqref="E45"/>
    </sheetView>
  </sheetViews>
  <sheetFormatPr defaultRowHeight="13.5" x14ac:dyDescent="0.15"/>
  <cols>
    <col min="2" max="3" width="12.5" customWidth="1"/>
    <col min="5" max="5" width="19.625" customWidth="1"/>
  </cols>
  <sheetData>
    <row r="2" spans="2:3" x14ac:dyDescent="0.15">
      <c r="B2" s="109" t="s">
        <v>33</v>
      </c>
      <c r="C2" s="109" t="s">
        <v>34</v>
      </c>
    </row>
    <row r="3" spans="2:3" ht="15" customHeight="1" x14ac:dyDescent="0.15">
      <c r="B3" s="108">
        <v>45658</v>
      </c>
      <c r="C3" t="s">
        <v>16</v>
      </c>
    </row>
    <row r="4" spans="2:3" ht="15" customHeight="1" x14ac:dyDescent="0.15">
      <c r="B4" s="108">
        <v>45670</v>
      </c>
      <c r="C4" t="s">
        <v>17</v>
      </c>
    </row>
    <row r="5" spans="2:3" ht="15" customHeight="1" x14ac:dyDescent="0.15">
      <c r="B5" s="108">
        <v>45699</v>
      </c>
      <c r="C5" t="s">
        <v>18</v>
      </c>
    </row>
    <row r="6" spans="2:3" ht="15" customHeight="1" x14ac:dyDescent="0.15">
      <c r="B6" s="108">
        <v>45711</v>
      </c>
      <c r="C6" t="s">
        <v>19</v>
      </c>
    </row>
    <row r="7" spans="2:3" ht="15" customHeight="1" x14ac:dyDescent="0.15">
      <c r="B7" s="108">
        <v>45712</v>
      </c>
      <c r="C7" t="s">
        <v>20</v>
      </c>
    </row>
    <row r="8" spans="2:3" ht="15" customHeight="1" x14ac:dyDescent="0.15">
      <c r="B8" s="108">
        <v>45736</v>
      </c>
      <c r="C8" t="s">
        <v>21</v>
      </c>
    </row>
    <row r="9" spans="2:3" ht="15" customHeight="1" x14ac:dyDescent="0.15">
      <c r="B9" s="108">
        <v>45776</v>
      </c>
      <c r="C9" t="s">
        <v>22</v>
      </c>
    </row>
    <row r="10" spans="2:3" ht="15" customHeight="1" x14ac:dyDescent="0.15">
      <c r="B10" s="108">
        <v>45780</v>
      </c>
      <c r="C10" t="s">
        <v>23</v>
      </c>
    </row>
    <row r="11" spans="2:3" ht="15" customHeight="1" x14ac:dyDescent="0.15">
      <c r="B11" s="108">
        <v>45781</v>
      </c>
      <c r="C11" t="s">
        <v>24</v>
      </c>
    </row>
    <row r="12" spans="2:3" ht="15" customHeight="1" x14ac:dyDescent="0.15">
      <c r="B12" s="108">
        <v>45782</v>
      </c>
      <c r="C12" t="s">
        <v>25</v>
      </c>
    </row>
    <row r="13" spans="2:3" ht="15" customHeight="1" x14ac:dyDescent="0.15">
      <c r="B13" s="108">
        <v>45783</v>
      </c>
      <c r="C13" t="s">
        <v>20</v>
      </c>
    </row>
    <row r="14" spans="2:3" ht="15" customHeight="1" x14ac:dyDescent="0.15">
      <c r="B14" s="108">
        <v>45859</v>
      </c>
      <c r="C14" t="s">
        <v>26</v>
      </c>
    </row>
    <row r="15" spans="2:3" ht="15" customHeight="1" x14ac:dyDescent="0.15">
      <c r="B15" s="108">
        <v>45880</v>
      </c>
      <c r="C15" t="s">
        <v>27</v>
      </c>
    </row>
    <row r="16" spans="2:3" ht="15" customHeight="1" x14ac:dyDescent="0.15">
      <c r="B16" s="108">
        <v>45915</v>
      </c>
      <c r="C16" t="s">
        <v>28</v>
      </c>
    </row>
    <row r="17" spans="2:3" ht="15" customHeight="1" x14ac:dyDescent="0.15">
      <c r="B17" s="108">
        <v>45923</v>
      </c>
      <c r="C17" t="s">
        <v>29</v>
      </c>
    </row>
    <row r="18" spans="2:3" ht="15" customHeight="1" x14ac:dyDescent="0.15">
      <c r="B18" s="108">
        <v>45943</v>
      </c>
      <c r="C18" t="s">
        <v>30</v>
      </c>
    </row>
    <row r="19" spans="2:3" ht="15" customHeight="1" x14ac:dyDescent="0.15">
      <c r="B19" s="108">
        <v>45964</v>
      </c>
      <c r="C19" t="s">
        <v>31</v>
      </c>
    </row>
    <row r="20" spans="2:3" ht="15" customHeight="1" x14ac:dyDescent="0.15">
      <c r="B20" s="108">
        <v>45984</v>
      </c>
      <c r="C20" t="s">
        <v>32</v>
      </c>
    </row>
    <row r="21" spans="2:3" ht="15" customHeight="1" x14ac:dyDescent="0.15">
      <c r="B21" s="108">
        <v>45985</v>
      </c>
      <c r="C21" t="s">
        <v>20</v>
      </c>
    </row>
    <row r="22" spans="2:3" ht="15" customHeight="1" x14ac:dyDescent="0.15">
      <c r="B22" s="108">
        <v>46023</v>
      </c>
      <c r="C22" t="s">
        <v>52</v>
      </c>
    </row>
    <row r="23" spans="2:3" ht="15" customHeight="1" x14ac:dyDescent="0.15">
      <c r="B23" s="108">
        <v>46034</v>
      </c>
      <c r="C23" t="s">
        <v>53</v>
      </c>
    </row>
    <row r="24" spans="2:3" x14ac:dyDescent="0.15">
      <c r="B24" s="108">
        <v>46064</v>
      </c>
      <c r="C24" t="s">
        <v>54</v>
      </c>
    </row>
    <row r="25" spans="2:3" x14ac:dyDescent="0.15">
      <c r="B25" s="108">
        <v>46076</v>
      </c>
      <c r="C25" t="s">
        <v>55</v>
      </c>
    </row>
    <row r="26" spans="2:3" x14ac:dyDescent="0.15">
      <c r="B26" s="108">
        <v>46101</v>
      </c>
      <c r="C26" t="s">
        <v>56</v>
      </c>
    </row>
    <row r="27" spans="2:3" x14ac:dyDescent="0.15">
      <c r="B27" s="108">
        <v>46141</v>
      </c>
      <c r="C27" t="s">
        <v>57</v>
      </c>
    </row>
    <row r="28" spans="2:3" x14ac:dyDescent="0.15">
      <c r="B28" s="108">
        <v>46145</v>
      </c>
      <c r="C28" t="s">
        <v>58</v>
      </c>
    </row>
    <row r="29" spans="2:3" x14ac:dyDescent="0.15">
      <c r="B29" s="108">
        <v>46146</v>
      </c>
      <c r="C29" t="s">
        <v>59</v>
      </c>
    </row>
    <row r="30" spans="2:3" x14ac:dyDescent="0.15">
      <c r="B30" s="108">
        <v>46147</v>
      </c>
      <c r="C30" t="s">
        <v>60</v>
      </c>
    </row>
    <row r="31" spans="2:3" x14ac:dyDescent="0.15">
      <c r="B31" s="108">
        <v>46148</v>
      </c>
      <c r="C31" t="s">
        <v>61</v>
      </c>
    </row>
    <row r="32" spans="2:3" x14ac:dyDescent="0.15">
      <c r="B32" s="108">
        <v>46223</v>
      </c>
      <c r="C32" t="s">
        <v>62</v>
      </c>
    </row>
    <row r="33" spans="2:6" x14ac:dyDescent="0.15">
      <c r="B33" s="108">
        <v>46245</v>
      </c>
      <c r="C33" t="s">
        <v>63</v>
      </c>
    </row>
    <row r="34" spans="2:6" x14ac:dyDescent="0.15">
      <c r="B34" s="108">
        <v>46286</v>
      </c>
      <c r="C34" t="s">
        <v>64</v>
      </c>
    </row>
    <row r="35" spans="2:6" x14ac:dyDescent="0.15">
      <c r="B35" s="108">
        <v>46287</v>
      </c>
      <c r="C35" t="s">
        <v>65</v>
      </c>
    </row>
    <row r="36" spans="2:6" x14ac:dyDescent="0.15">
      <c r="B36" s="108">
        <v>46288</v>
      </c>
      <c r="C36" t="s">
        <v>66</v>
      </c>
    </row>
    <row r="37" spans="2:6" x14ac:dyDescent="0.15">
      <c r="B37" s="108">
        <v>46307</v>
      </c>
      <c r="C37" t="s">
        <v>67</v>
      </c>
      <c r="E37" s="208"/>
      <c r="F37" s="209"/>
    </row>
    <row r="38" spans="2:6" x14ac:dyDescent="0.15">
      <c r="B38" s="108">
        <v>46329</v>
      </c>
      <c r="C38" t="s">
        <v>68</v>
      </c>
      <c r="E38" s="208"/>
      <c r="F38" s="209"/>
    </row>
    <row r="39" spans="2:6" x14ac:dyDescent="0.15">
      <c r="B39" s="108">
        <v>46349</v>
      </c>
      <c r="C39" t="s">
        <v>69</v>
      </c>
      <c r="E39" s="208"/>
      <c r="F39" s="209"/>
    </row>
    <row r="40" spans="2:6" x14ac:dyDescent="0.15">
      <c r="B40" s="249">
        <v>46388</v>
      </c>
      <c r="C40" s="248" t="s">
        <v>52</v>
      </c>
      <c r="E40" s="208"/>
      <c r="F40" s="209"/>
    </row>
    <row r="41" spans="2:6" x14ac:dyDescent="0.15">
      <c r="B41" s="249">
        <v>46398</v>
      </c>
      <c r="C41" s="248" t="s">
        <v>53</v>
      </c>
      <c r="E41" s="208"/>
      <c r="F41" s="209"/>
    </row>
    <row r="42" spans="2:6" x14ac:dyDescent="0.15">
      <c r="B42" s="249">
        <v>46429</v>
      </c>
      <c r="C42" s="248" t="s">
        <v>54</v>
      </c>
      <c r="E42" s="208"/>
      <c r="F42" s="209"/>
    </row>
    <row r="43" spans="2:6" x14ac:dyDescent="0.15">
      <c r="B43" s="249">
        <v>46441</v>
      </c>
      <c r="C43" s="248" t="s">
        <v>55</v>
      </c>
      <c r="E43" s="208"/>
      <c r="F43" s="209"/>
    </row>
    <row r="44" spans="2:6" x14ac:dyDescent="0.15">
      <c r="B44" s="249">
        <v>46467</v>
      </c>
      <c r="C44" s="248" t="s">
        <v>56</v>
      </c>
      <c r="E44" s="208"/>
      <c r="F44" s="209"/>
    </row>
    <row r="45" spans="2:6" x14ac:dyDescent="0.15">
      <c r="B45" s="249">
        <v>46468</v>
      </c>
      <c r="C45" s="248" t="s">
        <v>61</v>
      </c>
      <c r="E45" s="208"/>
      <c r="F45" s="209"/>
    </row>
    <row r="46" spans="2:6" x14ac:dyDescent="0.15">
      <c r="B46" s="249">
        <v>46506</v>
      </c>
      <c r="C46" s="248" t="s">
        <v>57</v>
      </c>
      <c r="E46" s="208"/>
      <c r="F46" s="209"/>
    </row>
    <row r="47" spans="2:6" x14ac:dyDescent="0.15">
      <c r="B47" s="249">
        <v>46510</v>
      </c>
      <c r="C47" s="248" t="s">
        <v>58</v>
      </c>
      <c r="E47" s="208"/>
      <c r="F47" s="209"/>
    </row>
    <row r="48" spans="2:6" x14ac:dyDescent="0.15">
      <c r="B48" s="249">
        <v>46511</v>
      </c>
      <c r="C48" s="248" t="s">
        <v>59</v>
      </c>
      <c r="E48" s="208"/>
      <c r="F48" s="209"/>
    </row>
    <row r="49" spans="2:6" x14ac:dyDescent="0.15">
      <c r="B49" s="249">
        <v>46512</v>
      </c>
      <c r="C49" s="248" t="s">
        <v>60</v>
      </c>
      <c r="E49" s="208"/>
      <c r="F49" s="209"/>
    </row>
    <row r="50" spans="2:6" x14ac:dyDescent="0.15">
      <c r="B50" s="249">
        <v>46587</v>
      </c>
      <c r="C50" s="248" t="s">
        <v>62</v>
      </c>
      <c r="E50" s="208"/>
      <c r="F50" s="209"/>
    </row>
    <row r="51" spans="2:6" x14ac:dyDescent="0.15">
      <c r="B51" s="249">
        <v>46610</v>
      </c>
      <c r="C51" s="248" t="s">
        <v>63</v>
      </c>
      <c r="E51" s="208"/>
      <c r="F51" s="209"/>
    </row>
    <row r="52" spans="2:6" x14ac:dyDescent="0.15">
      <c r="B52" s="249">
        <v>46650</v>
      </c>
      <c r="C52" s="248" t="s">
        <v>64</v>
      </c>
      <c r="E52" s="208"/>
      <c r="F52" s="209"/>
    </row>
    <row r="53" spans="2:6" x14ac:dyDescent="0.15">
      <c r="B53" s="249">
        <v>46653</v>
      </c>
      <c r="C53" s="248" t="s">
        <v>66</v>
      </c>
      <c r="E53" s="208"/>
      <c r="F53" s="209"/>
    </row>
    <row r="54" spans="2:6" x14ac:dyDescent="0.15">
      <c r="B54" s="249">
        <v>46671</v>
      </c>
      <c r="C54" s="248" t="s">
        <v>67</v>
      </c>
      <c r="E54" s="208"/>
      <c r="F54" s="209"/>
    </row>
    <row r="55" spans="2:6" x14ac:dyDescent="0.15">
      <c r="B55" s="249">
        <v>46694</v>
      </c>
      <c r="C55" s="248" t="s">
        <v>68</v>
      </c>
    </row>
    <row r="56" spans="2:6" x14ac:dyDescent="0.15">
      <c r="B56" s="249">
        <v>46714</v>
      </c>
      <c r="C56" s="248" t="s">
        <v>69</v>
      </c>
    </row>
    <row r="57" spans="2:6" x14ac:dyDescent="0.15">
      <c r="B57" s="249">
        <v>46753</v>
      </c>
      <c r="C57" s="248" t="s">
        <v>52</v>
      </c>
    </row>
    <row r="58" spans="2:6" x14ac:dyDescent="0.15">
      <c r="B58" s="249">
        <v>46762</v>
      </c>
      <c r="C58" s="248" t="s">
        <v>53</v>
      </c>
    </row>
    <row r="59" spans="2:6" x14ac:dyDescent="0.15">
      <c r="B59" s="249">
        <v>46794</v>
      </c>
      <c r="C59" s="248" t="s">
        <v>54</v>
      </c>
    </row>
    <row r="60" spans="2:6" x14ac:dyDescent="0.15">
      <c r="B60" s="249">
        <v>46806</v>
      </c>
      <c r="C60" s="248" t="s">
        <v>55</v>
      </c>
    </row>
    <row r="61" spans="2:6" x14ac:dyDescent="0.15">
      <c r="B61" s="249">
        <v>46832</v>
      </c>
      <c r="C61" s="248" t="s">
        <v>56</v>
      </c>
    </row>
    <row r="62" spans="2:6" x14ac:dyDescent="0.15">
      <c r="B62" s="249">
        <v>46872</v>
      </c>
      <c r="C62" s="248" t="s">
        <v>57</v>
      </c>
    </row>
    <row r="63" spans="2:6" x14ac:dyDescent="0.15">
      <c r="B63" s="249">
        <v>46876</v>
      </c>
      <c r="C63" s="248" t="s">
        <v>58</v>
      </c>
    </row>
    <row r="64" spans="2:6" x14ac:dyDescent="0.15">
      <c r="B64" s="249">
        <v>46877</v>
      </c>
      <c r="C64" s="248" t="s">
        <v>59</v>
      </c>
    </row>
    <row r="65" spans="2:3" x14ac:dyDescent="0.15">
      <c r="B65" s="249">
        <v>46878</v>
      </c>
      <c r="C65" s="248" t="s">
        <v>60</v>
      </c>
    </row>
    <row r="66" spans="2:3" x14ac:dyDescent="0.15">
      <c r="B66" s="249">
        <v>46951</v>
      </c>
      <c r="C66" s="248" t="s">
        <v>62</v>
      </c>
    </row>
    <row r="67" spans="2:3" x14ac:dyDescent="0.15">
      <c r="B67" s="249">
        <v>46976</v>
      </c>
      <c r="C67" s="248" t="s">
        <v>63</v>
      </c>
    </row>
    <row r="68" spans="2:3" x14ac:dyDescent="0.15">
      <c r="B68" s="249">
        <v>47014</v>
      </c>
      <c r="C68" s="248" t="s">
        <v>64</v>
      </c>
    </row>
    <row r="69" spans="2:3" x14ac:dyDescent="0.15">
      <c r="B69" s="249">
        <v>47018</v>
      </c>
      <c r="C69" s="248" t="s">
        <v>66</v>
      </c>
    </row>
    <row r="70" spans="2:3" x14ac:dyDescent="0.15">
      <c r="B70" s="249">
        <v>47035</v>
      </c>
      <c r="C70" s="248" t="s">
        <v>67</v>
      </c>
    </row>
    <row r="71" spans="2:3" x14ac:dyDescent="0.15">
      <c r="B71" s="249">
        <v>47060</v>
      </c>
      <c r="C71" s="248" t="s">
        <v>68</v>
      </c>
    </row>
    <row r="72" spans="2:3" x14ac:dyDescent="0.15">
      <c r="B72" s="249">
        <v>47080</v>
      </c>
      <c r="C72" s="248" t="s">
        <v>69</v>
      </c>
    </row>
    <row r="73" spans="2:3" x14ac:dyDescent="0.15">
      <c r="B73" s="108"/>
    </row>
    <row r="74" spans="2:3" x14ac:dyDescent="0.15">
      <c r="B74" s="108"/>
    </row>
  </sheetData>
  <phoneticPr fontId="2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★記入例★</vt:lpstr>
      <vt:lpstr>週休２日確認シート</vt:lpstr>
      <vt:lpstr>祝日一覧</vt:lpstr>
      <vt:lpstr>★記入例★!Print_Area</vt:lpstr>
      <vt:lpstr>週休２日確認シート!Print_Area</vt:lpstr>
      <vt:lpstr>祝日一覧!祝日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宮武 浩代</dc:creator>
  <cp:lastModifiedBy>竹内 蒼太</cp:lastModifiedBy>
  <cp:lastPrinted>2025-06-17T06:50:53Z</cp:lastPrinted>
  <dcterms:created xsi:type="dcterms:W3CDTF">2004-07-27T23:37:56Z</dcterms:created>
  <dcterms:modified xsi:type="dcterms:W3CDTF">2026-06-25T08:03:56Z</dcterms:modified>
</cp:coreProperties>
</file>